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__SCAN\_KROS_EXPORT\"/>
    </mc:Choice>
  </mc:AlternateContent>
  <bookViews>
    <workbookView xWindow="0" yWindow="0" windowWidth="0" windowHeight="0"/>
  </bookViews>
  <sheets>
    <sheet name="Rekapitulace stavby" sheetId="1" r:id="rId1"/>
    <sheet name="SO 02 - Trafostanice" sheetId="2" r:id="rId2"/>
    <sheet name="SO 03 - Kabelové rozvody N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02 - Trafostanice'!$C$126:$K$172</definedName>
    <definedName name="_xlnm.Print_Area" localSheetId="1">'SO 02 - Trafostanice'!$C$4:$J$76,'SO 02 - Trafostanice'!$C$114:$J$172</definedName>
    <definedName name="_xlnm.Print_Titles" localSheetId="1">'SO 02 - Trafostanice'!$126:$126</definedName>
    <definedName name="_xlnm._FilterDatabase" localSheetId="2" hidden="1">'SO 03 - Kabelové rozvody NN'!$C$126:$K$224</definedName>
    <definedName name="_xlnm.Print_Area" localSheetId="2">'SO 03 - Kabelové rozvody NN'!$C$4:$J$76,'SO 03 - Kabelové rozvody NN'!$C$114:$J$224</definedName>
    <definedName name="_xlnm.Print_Titles" localSheetId="2">'SO 03 - Kabelové rozvody NN'!$126:$126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24"/>
  <c r="BH224"/>
  <c r="BG224"/>
  <c r="BF224"/>
  <c r="T224"/>
  <c r="T223"/>
  <c r="R224"/>
  <c r="R223"/>
  <c r="P224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T216"/>
  <c r="R217"/>
  <c r="R216"/>
  <c r="P217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123"/>
  <c r="J20"/>
  <c r="J18"/>
  <c r="E18"/>
  <c r="F124"/>
  <c r="J17"/>
  <c r="J15"/>
  <c r="E15"/>
  <c r="F123"/>
  <c r="J14"/>
  <c r="J12"/>
  <c r="J121"/>
  <c r="E7"/>
  <c r="E117"/>
  <c i="2" r="J37"/>
  <c r="J36"/>
  <c i="1" r="AY95"/>
  <c i="2" r="J35"/>
  <c i="1" r="AX95"/>
  <c i="2" r="BI172"/>
  <c r="BH172"/>
  <c r="BG172"/>
  <c r="BF172"/>
  <c r="T172"/>
  <c r="T171"/>
  <c r="R172"/>
  <c r="R171"/>
  <c r="P172"/>
  <c r="P171"/>
  <c r="BI170"/>
  <c r="BH170"/>
  <c r="BG170"/>
  <c r="BF170"/>
  <c r="T170"/>
  <c r="T169"/>
  <c r="R170"/>
  <c r="R169"/>
  <c r="P170"/>
  <c r="P169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123"/>
  <c r="J20"/>
  <c r="J18"/>
  <c r="E18"/>
  <c r="F124"/>
  <c r="J17"/>
  <c r="J15"/>
  <c r="E15"/>
  <c r="F123"/>
  <c r="J14"/>
  <c r="J12"/>
  <c r="J121"/>
  <c r="E7"/>
  <c r="E117"/>
  <c i="1" r="L90"/>
  <c r="AM90"/>
  <c r="AM89"/>
  <c r="L89"/>
  <c r="AM87"/>
  <c r="L87"/>
  <c r="L85"/>
  <c r="L84"/>
  <c i="3" r="BK224"/>
  <c r="J224"/>
  <c r="BK222"/>
  <c r="J222"/>
  <c r="BK221"/>
  <c r="J221"/>
  <c r="BK220"/>
  <c r="J220"/>
  <c r="BK217"/>
  <c r="J217"/>
  <c r="BK215"/>
  <c r="J215"/>
  <c r="BK214"/>
  <c r="J214"/>
  <c r="BK213"/>
  <c r="J213"/>
  <c r="BK211"/>
  <c r="J211"/>
  <c r="BK210"/>
  <c r="J210"/>
  <c r="BK209"/>
  <c r="J209"/>
  <c r="BK208"/>
  <c r="J208"/>
  <c r="BK207"/>
  <c r="J207"/>
  <c r="BK206"/>
  <c r="J206"/>
  <c r="BK204"/>
  <c r="J204"/>
  <c r="BK203"/>
  <c r="J203"/>
  <c r="BK202"/>
  <c r="J202"/>
  <c r="BK201"/>
  <c r="J201"/>
  <c r="BK200"/>
  <c r="J200"/>
  <c r="BK199"/>
  <c r="J199"/>
  <c r="BK198"/>
  <c r="J198"/>
  <c r="BK197"/>
  <c r="J197"/>
  <c r="BK196"/>
  <c r="J196"/>
  <c r="BK195"/>
  <c r="J195"/>
  <c r="BK194"/>
  <c r="J194"/>
  <c r="BK193"/>
  <c r="J193"/>
  <c r="BK192"/>
  <c r="J192"/>
  <c r="BK191"/>
  <c r="J191"/>
  <c r="BK190"/>
  <c r="J190"/>
  <c r="BK189"/>
  <c r="J189"/>
  <c r="BK188"/>
  <c r="J188"/>
  <c r="BK187"/>
  <c r="J187"/>
  <c r="BK186"/>
  <c r="J186"/>
  <c r="BK185"/>
  <c r="J185"/>
  <c r="BK184"/>
  <c r="J184"/>
  <c r="BK183"/>
  <c r="J183"/>
  <c r="BK182"/>
  <c r="J182"/>
  <c r="BK181"/>
  <c r="J181"/>
  <c r="BK180"/>
  <c r="J180"/>
  <c r="BK179"/>
  <c r="J179"/>
  <c r="BK178"/>
  <c r="J178"/>
  <c r="BK177"/>
  <c r="J177"/>
  <c r="BK176"/>
  <c r="J176"/>
  <c r="BK175"/>
  <c r="J175"/>
  <c r="BK174"/>
  <c r="J174"/>
  <c r="BK173"/>
  <c r="J173"/>
  <c r="BK172"/>
  <c r="J172"/>
  <c r="BK171"/>
  <c r="J171"/>
  <c r="BK170"/>
  <c r="J170"/>
  <c r="BK168"/>
  <c r="J168"/>
  <c r="BK167"/>
  <c r="J167"/>
  <c r="BK166"/>
  <c r="J166"/>
  <c r="BK165"/>
  <c r="J165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9"/>
  <c r="J139"/>
  <c r="BK136"/>
  <c r="J136"/>
  <c r="BK135"/>
  <c r="J135"/>
  <c r="BK134"/>
  <c r="J134"/>
  <c r="BK133"/>
  <c r="J133"/>
  <c r="BK132"/>
  <c r="J132"/>
  <c r="BK131"/>
  <c r="J131"/>
  <c r="BK130"/>
  <c r="J130"/>
  <c i="2" r="BK172"/>
  <c r="J172"/>
  <c r="BK170"/>
  <c r="J170"/>
  <c r="BK168"/>
  <c r="J168"/>
  <c r="BK166"/>
  <c r="J166"/>
  <c r="BK165"/>
  <c r="J165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39"/>
  <c r="J139"/>
  <c r="BK137"/>
  <c r="J137"/>
  <c r="BK136"/>
  <c r="J136"/>
  <c r="BK133"/>
  <c r="J133"/>
  <c r="BK132"/>
  <c r="J132"/>
  <c r="BK131"/>
  <c r="J131"/>
  <c r="BK130"/>
  <c r="J130"/>
  <c i="1" r="AS94"/>
  <c i="2" l="1" r="BK129"/>
  <c r="J129"/>
  <c r="J98"/>
  <c r="P129"/>
  <c r="P128"/>
  <c r="R129"/>
  <c r="R128"/>
  <c r="T129"/>
  <c r="T128"/>
  <c r="BK140"/>
  <c r="J140"/>
  <c r="J102"/>
  <c r="P140"/>
  <c r="P134"/>
  <c r="R140"/>
  <c r="R134"/>
  <c r="T140"/>
  <c r="T134"/>
  <c r="BK150"/>
  <c r="J150"/>
  <c r="J103"/>
  <c r="P150"/>
  <c r="R150"/>
  <c r="T150"/>
  <c r="BK164"/>
  <c r="J164"/>
  <c r="J104"/>
  <c r="P164"/>
  <c r="R164"/>
  <c r="T164"/>
  <c i="3" r="BK129"/>
  <c r="J129"/>
  <c r="J98"/>
  <c r="P129"/>
  <c r="P128"/>
  <c r="R129"/>
  <c r="R128"/>
  <c r="T129"/>
  <c r="T128"/>
  <c r="BK138"/>
  <c r="J138"/>
  <c r="J100"/>
  <c r="P138"/>
  <c r="R138"/>
  <c r="T138"/>
  <c r="BK169"/>
  <c r="J169"/>
  <c r="J101"/>
  <c r="P169"/>
  <c r="R169"/>
  <c r="T169"/>
  <c r="BK205"/>
  <c r="J205"/>
  <c r="J102"/>
  <c r="P205"/>
  <c r="R205"/>
  <c r="T205"/>
  <c r="BK212"/>
  <c r="J212"/>
  <c r="J103"/>
  <c r="P212"/>
  <c r="R212"/>
  <c r="T212"/>
  <c r="BK219"/>
  <c r="J219"/>
  <c r="J106"/>
  <c r="P219"/>
  <c r="P218"/>
  <c r="R219"/>
  <c r="R218"/>
  <c r="T219"/>
  <c r="T218"/>
  <c i="2" r="E85"/>
  <c r="J89"/>
  <c r="F91"/>
  <c r="J91"/>
  <c r="F92"/>
  <c r="J92"/>
  <c r="BE130"/>
  <c r="BE131"/>
  <c r="BE132"/>
  <c r="BE133"/>
  <c r="BE136"/>
  <c r="BE137"/>
  <c r="BE139"/>
  <c r="BE141"/>
  <c r="BE142"/>
  <c r="BE143"/>
  <c r="BE144"/>
  <c r="BE145"/>
  <c r="BE146"/>
  <c r="BE147"/>
  <c r="BE148"/>
  <c r="BE149"/>
  <c r="BE151"/>
  <c r="BE152"/>
  <c r="BE153"/>
  <c r="BE154"/>
  <c r="BE155"/>
  <c r="BE156"/>
  <c r="BE157"/>
  <c r="BE158"/>
  <c r="BE159"/>
  <c r="BE160"/>
  <c r="BE161"/>
  <c r="BE162"/>
  <c r="BE163"/>
  <c r="BE165"/>
  <c r="BE166"/>
  <c r="BE168"/>
  <c r="BE170"/>
  <c r="BE172"/>
  <c r="BK138"/>
  <c r="J138"/>
  <c r="J101"/>
  <c r="BK169"/>
  <c r="J169"/>
  <c r="J106"/>
  <c r="BK171"/>
  <c r="J171"/>
  <c r="J107"/>
  <c i="3" r="E85"/>
  <c r="J89"/>
  <c r="F91"/>
  <c r="J91"/>
  <c r="F92"/>
  <c r="J92"/>
  <c r="BE130"/>
  <c r="BE131"/>
  <c r="BE132"/>
  <c r="BE133"/>
  <c r="BE134"/>
  <c r="BE135"/>
  <c r="BE136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70"/>
  <c r="BE171"/>
  <c r="BE172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r="BE190"/>
  <c r="BE191"/>
  <c r="BE192"/>
  <c r="BE193"/>
  <c r="BE194"/>
  <c r="BE195"/>
  <c r="BE196"/>
  <c r="BE197"/>
  <c r="BE198"/>
  <c r="BE199"/>
  <c r="BE200"/>
  <c r="BE201"/>
  <c r="BE202"/>
  <c r="BE203"/>
  <c r="BE204"/>
  <c r="BE206"/>
  <c r="BE207"/>
  <c r="BE208"/>
  <c r="BE209"/>
  <c r="BE210"/>
  <c r="BE211"/>
  <c r="BE213"/>
  <c r="BE214"/>
  <c r="BE215"/>
  <c r="BE217"/>
  <c r="BE220"/>
  <c r="BE221"/>
  <c r="BE222"/>
  <c r="BE224"/>
  <c r="BK216"/>
  <c r="J216"/>
  <c r="J104"/>
  <c r="BK223"/>
  <c r="J223"/>
  <c r="J107"/>
  <c i="2" r="F34"/>
  <c i="1" r="BA95"/>
  <c i="2" r="J34"/>
  <c i="1" r="AW95"/>
  <c i="2" r="F35"/>
  <c i="1" r="BB95"/>
  <c i="2" r="F36"/>
  <c i="1" r="BC95"/>
  <c i="2" r="F37"/>
  <c i="1" r="BD95"/>
  <c i="3" r="F34"/>
  <c i="1" r="BA96"/>
  <c i="3" r="J34"/>
  <c i="1" r="AW96"/>
  <c i="3" r="F35"/>
  <c i="1" r="BB96"/>
  <c i="3" r="F36"/>
  <c i="1" r="BC96"/>
  <c i="3" r="F37"/>
  <c i="1" r="BD96"/>
  <c i="3" l="1" r="T137"/>
  <c r="R137"/>
  <c r="P137"/>
  <c r="T127"/>
  <c r="R127"/>
  <c r="P127"/>
  <c i="1" r="AU96"/>
  <c i="2" r="T127"/>
  <c r="R127"/>
  <c r="P127"/>
  <c i="1" r="AU95"/>
  <c i="2" r="BK135"/>
  <c r="J135"/>
  <c r="J100"/>
  <c r="BK167"/>
  <c r="J167"/>
  <c r="J105"/>
  <c r="BK128"/>
  <c r="J128"/>
  <c r="J97"/>
  <c i="3" r="BK128"/>
  <c r="J128"/>
  <c r="J97"/>
  <c r="BK137"/>
  <c r="J137"/>
  <c r="J99"/>
  <c r="BK218"/>
  <c r="J218"/>
  <c r="J105"/>
  <c i="1" r="BA94"/>
  <c r="W30"/>
  <c r="BB94"/>
  <c r="W31"/>
  <c r="BC94"/>
  <c r="W32"/>
  <c r="BD94"/>
  <c r="W33"/>
  <c i="2" r="F33"/>
  <c i="1" r="AZ95"/>
  <c i="2" r="J33"/>
  <c i="1" r="AV95"/>
  <c r="AT95"/>
  <c i="3" r="F33"/>
  <c i="1" r="AZ96"/>
  <c i="3" r="J33"/>
  <c i="1" r="AV96"/>
  <c r="AT96"/>
  <c i="2" l="1" r="BK134"/>
  <c r="J134"/>
  <c r="J99"/>
  <c i="3" r="BK127"/>
  <c r="J127"/>
  <c r="J96"/>
  <c i="1" r="AU94"/>
  <c r="AZ94"/>
  <c r="W29"/>
  <c r="AW94"/>
  <c r="AK30"/>
  <c r="AX94"/>
  <c r="AY94"/>
  <c i="2" l="1" r="BK127"/>
  <c r="J127"/>
  <c r="J96"/>
  <c i="1" r="AV94"/>
  <c r="AK29"/>
  <c i="3" r="J30"/>
  <c i="1" r="AG96"/>
  <c r="AN96"/>
  <c i="3" l="1" r="J39"/>
  <c i="1" r="AT94"/>
  <c i="2" r="J30"/>
  <c i="1" r="AG95"/>
  <c r="AN95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<sst xmlns="http://schemas.openxmlformats.org/spreadsheetml/2006/main">
  <si>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</si>
  <si>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</si>
  <si>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</si>
  <si>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</si>
  <si>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</si>
  <si>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{11fb85d1-6b7c-4212-84b1-a2594665e552}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</si>
  <si>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</si>
  <si>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</si>
  <si>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</si>
  <si>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</si>
  <si>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</si>
  <si>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</si>
  <si>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</si>
  <si>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</si>
  <si>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020-000134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</si>
  <si>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</si>
  <si>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</si>
  <si>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Koryčany - zásobování elektrickou energií</t>
  </si>
  <si>
    <t>KSO:</t>
  </si>
  <si>
    <t>CC-CZ:</t>
  </si>
  <si>
    <t>Místo:</t>
  </si>
  <si>
    <t>VD Koryčany</t>
  </si>
  <si>
    <t>Datum:</t>
  </si>
  <si>
    <t>29. 7. 2020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</si>
  <si>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</si>
  <si>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</si>
  <si>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</si>
  <si>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</si>
  <si>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</si>
  <si>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</si>
  <si>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</si>
  <si>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</si>
  <si>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</si>
  <si>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</si>
  <si>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</si>
  <si>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</si>
  <si>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</si>
  <si>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</si>
  <si>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</si>
  <si>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</si>
  <si>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</si>
  <si>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</si>
  <si>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</si>
  <si>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</si>
  <si>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</si>
  <si>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</si>
  <si>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</si>
  <si>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</si>
  <si>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</si>
  <si>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</si>
  <si>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</si>
  <si>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</si>
  <si>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</si>
  <si>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</si>
  <si>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</si>
  <si>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</si>
  <si>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</si>
  <si>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</si>
  <si>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</si>
  <si>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</si>
  <si>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</si>
  <si>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</si>
  <si>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</si>
  <si>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</si>
  <si>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</si>
  <si>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</si>
  <si>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</si>
  <si>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</si>
  <si>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</si>
  <si>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</si>
  <si>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</si>
  <si>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</si>
  <si>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</si>
  <si>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</si>
  <si>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</si>
  <si>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</si>
  <si>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</si>
  <si>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</si>
  <si>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</si>
  <si>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</si>
  <si>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Trafostanice</t>
  </si>
  <si>
    <t>STA</t>
  </si>
  <si>
    <t>1</t>
  </si>
  <si>
    <t>{480e70ed-e73c-4134-a371-d9d2e5ddeb79}</t>
  </si>
  <si>
    <t>2</t>
  </si>
  <si>
    <t>SO 03</t>
  </si>
  <si>
    <t>Kabelové rozvody NN</t>
  </si>
  <si>
    <t>{1c2a78bd-04b0-47cd-ad6c-541d32e181a2}</t>
  </si>
  <si>
    <t>KRYCÍ LIST SOUPISU PRACÍ</t>
  </si>
  <si>
    <t>Objekt:</t>
  </si>
  <si>
    <t>SO 02 - Trafostanice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</si>
  <si>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</si>
  <si>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</si>
  <si>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</si>
  <si>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</si>
  <si>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</si>
  <si>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</si>
  <si>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</si>
  <si>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M - Práce a dodávky M</t>
  </si>
  <si>
    <t xml:space="preserve">    21-M - Elektromontáže</t>
  </si>
  <si>
    <t xml:space="preserve">      21-M.2 - Technologické zařízení</t>
  </si>
  <si>
    <t xml:space="preserve">    22-M - Montáže technologických zařízení pro dopravní stavby</t>
  </si>
  <si>
    <t xml:space="preserve">    46-M - Zemní práce při extr.mont.pracích</t>
  </si>
  <si>
    <t xml:space="preserve">    58-M - Revize vyhrazených technických zařízení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</si>
  <si>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</si>
  <si>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</si>
  <si>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</si>
  <si>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</si>
  <si>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</si>
  <si>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</si>
  <si>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</si>
  <si>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</si>
  <si>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</si>
  <si>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</si>
  <si>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</si>
  <si>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</si>
  <si>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</si>
  <si>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</si>
  <si>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</si>
  <si>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</si>
  <si>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</si>
  <si>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</si>
  <si>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</si>
  <si>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</si>
  <si>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</si>
  <si>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</si>
  <si>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460600061.2</t>
  </si>
  <si>
    <t>Přemístění (odvoz) horniny, suti a vybouraných hmot odvoz suti a vybouraných hmot do 1 km</t>
  </si>
  <si>
    <t>t</t>
  </si>
  <si>
    <t>4</t>
  </si>
  <si>
    <t>822816682</t>
  </si>
  <si>
    <t>460600071.3</t>
  </si>
  <si>
    <t>Přemístění (odvoz) horniny, suti a vybouraných hmot odvoz suti a vybouraných hmot Příplatek k ceně za každý další i započatý 1 km</t>
  </si>
  <si>
    <t>756486554</t>
  </si>
  <si>
    <t>3</t>
  </si>
  <si>
    <t>997221815</t>
  </si>
  <si>
    <t>Poplatek za uložení stavebního odpadu na skládce (skládkovné) betonového</t>
  </si>
  <si>
    <t>1484426237</t>
  </si>
  <si>
    <t>997221873</t>
  </si>
  <si>
    <t>Poplatek za uložení stavebního odpadu na recyklační skládce (skládkovné) zeminy a kamení zatříděného do Katalogu odpadů pod kódem 17 05 04</t>
  </si>
  <si>
    <t>1808922932</t>
  </si>
  <si>
    <t>M</t>
  </si>
  <si>
    <t>Práce a dodávky M</t>
  </si>
  <si>
    <t>21-M</t>
  </si>
  <si>
    <t>Elektromontáže</t>
  </si>
  <si>
    <t>5</t>
  </si>
  <si>
    <t>TRAFOSTANICE</t>
  </si>
  <si>
    <t>Betonová kiosková trafopstanice (šxdxv) 2100x2900x2360 mm vč elektroinstalace, pospojování, hromosvodu, transformátoru 250kVA, rozvaděče NN, kabelových propojů VN i NN, elektroměrového rozvaděče; technická specifikace dle TZ</t>
  </si>
  <si>
    <t>kpl</t>
  </si>
  <si>
    <t>256</t>
  </si>
  <si>
    <t>64</t>
  </si>
  <si>
    <t>-404544597</t>
  </si>
  <si>
    <t>6</t>
  </si>
  <si>
    <t>R-21-M-10003</t>
  </si>
  <si>
    <t>Doprava, montáž, pokládka montážní skupinou vč. jeřábu</t>
  </si>
  <si>
    <t>kus</t>
  </si>
  <si>
    <t>379600393</t>
  </si>
  <si>
    <t>21-M.2</t>
  </si>
  <si>
    <t>Technologické zařízení</t>
  </si>
  <si>
    <t>7</t>
  </si>
  <si>
    <t>X100_01</t>
  </si>
  <si>
    <t>Měření kompenzace, 1 týden v ostrém provozu</t>
  </si>
  <si>
    <t>1599203384</t>
  </si>
  <si>
    <t>22-M</t>
  </si>
  <si>
    <t>Montáže technologických zařízení pro dopravní stavby</t>
  </si>
  <si>
    <t>8</t>
  </si>
  <si>
    <t>354419860.1</t>
  </si>
  <si>
    <t>svorka odbočovací a spojovací pro pásek 30x4 mm, FeZn</t>
  </si>
  <si>
    <t>80398737</t>
  </si>
  <si>
    <t>9</t>
  </si>
  <si>
    <t>354420900</t>
  </si>
  <si>
    <t>tyč zemnící 2 m FeZn</t>
  </si>
  <si>
    <t>-1886905768</t>
  </si>
  <si>
    <t>10</t>
  </si>
  <si>
    <t>210220361</t>
  </si>
  <si>
    <t>Montáž hromosvodného vedení zemnících desek a tyčí s připojením na svodové nebo uzemňovací vedení bez příslušenství tyčí, délky do 2 m</t>
  </si>
  <si>
    <t>-1511924771</t>
  </si>
  <si>
    <t>11</t>
  </si>
  <si>
    <t>354418850</t>
  </si>
  <si>
    <t xml:space="preserve">svorka spojovací SS </t>
  </si>
  <si>
    <t>128</t>
  </si>
  <si>
    <t>1972626512</t>
  </si>
  <si>
    <t>12</t>
  </si>
  <si>
    <t>220111741</t>
  </si>
  <si>
    <t>Závěry, koncovky, rozvaděče místní sítě Montáž svorka rozpojovací zkušební</t>
  </si>
  <si>
    <t>-1481519509</t>
  </si>
  <si>
    <t>13</t>
  </si>
  <si>
    <t>220111771</t>
  </si>
  <si>
    <t>Závěry, koncovky, rozvaděče místní sítě Montáž vedení uzemňovací na povrchu z drátu FeZn do 120 mm2</t>
  </si>
  <si>
    <t>m</t>
  </si>
  <si>
    <t>-1744778899</t>
  </si>
  <si>
    <t>14</t>
  </si>
  <si>
    <t>220111776</t>
  </si>
  <si>
    <t>Závěry, koncovky, rozvaděče místní sítě Montáž vedení uzemňovací v zemi z drátu FeZn do 120 mm2</t>
  </si>
  <si>
    <t>-539129423</t>
  </si>
  <si>
    <t>354420620</t>
  </si>
  <si>
    <t>součásti pro hromosvody a uzemňování zemniče pásky zemnící pás 30 x 4 mm FeZn</t>
  </si>
  <si>
    <t>675237038</t>
  </si>
  <si>
    <t>16</t>
  </si>
  <si>
    <t>V004</t>
  </si>
  <si>
    <t>Doplňující náklady při uzemnění trafostanice vč. asfatlových nátěrů, prostupů to trafostanice, upevnění pásku, kotvícího materiálu...</t>
  </si>
  <si>
    <t>-1932171007</t>
  </si>
  <si>
    <t>46-M</t>
  </si>
  <si>
    <t>Zemní práce při extr.mont.pracích</t>
  </si>
  <si>
    <t>17</t>
  </si>
  <si>
    <t>460070753</t>
  </si>
  <si>
    <t xml:space="preserve">Hloubení nezapažených jam ručně pro ostatní konstrukce  s přemístěním výkopku do vzdálenosti 3 m od okraje jámy nebo naložením na dopravní prostředek, včetně zásypu, zhutnění a urovnání povrchu ostatních konstrukcí, v hornině třídy 3</t>
  </si>
  <si>
    <t>m3</t>
  </si>
  <si>
    <t>1610035774</t>
  </si>
  <si>
    <t>18</t>
  </si>
  <si>
    <t>460201603</t>
  </si>
  <si>
    <t xml:space="preserve">Hloubení nezapažených rýh strojně pro zemnící pásek  s přemístěním výkopku do vzdálenosti 3 m od okraje jámy nebo naložením na dopravní prostředek jakýchkoli rozměrů, v hornině třídy 3</t>
  </si>
  <si>
    <t>121520762</t>
  </si>
  <si>
    <t>19</t>
  </si>
  <si>
    <t>460300001</t>
  </si>
  <si>
    <t xml:space="preserve">Zásyp jam strojně  s uložením výkopku ve vrstvách včetně zhutnění a urovnání povrchu v zástavbě</t>
  </si>
  <si>
    <t>88811681</t>
  </si>
  <si>
    <t>20</t>
  </si>
  <si>
    <t>460561811</t>
  </si>
  <si>
    <t>Zásyp kabelových rýh strojně s uložením výkopku ve vrstvách včetně zhutnění a urovnání povrchu ve volném terénu</t>
  </si>
  <si>
    <t>632958975</t>
  </si>
  <si>
    <t>460600021</t>
  </si>
  <si>
    <t xml:space="preserve">Přemístění (odvoz) horniny, suti a vybouraných hmot  vodorovné přemístění horniny včetně složení, bez naložení a rozprostření jakékoliv třídy, na vzdálenost do 50 m</t>
  </si>
  <si>
    <t>577366873</t>
  </si>
  <si>
    <t>22</t>
  </si>
  <si>
    <t>592457030</t>
  </si>
  <si>
    <t>dlažba plošná betonová hladká 50x50x5,5 cm šedá</t>
  </si>
  <si>
    <t>m2</t>
  </si>
  <si>
    <t>-68418409</t>
  </si>
  <si>
    <t>23</t>
  </si>
  <si>
    <t>460650161</t>
  </si>
  <si>
    <t>Vozovky a chodníky kladení dlažby včetně spárování, do lože z kameniva těženého z dlaždic betonových čtyřhranných</t>
  </si>
  <si>
    <t>-1677906933</t>
  </si>
  <si>
    <t>24</t>
  </si>
  <si>
    <t>460650032</t>
  </si>
  <si>
    <t>Vozovky a chodníky zřízení podkladní vrstvy včetně rozprostření a úpravy podkladu ze sypaniny včetně zhutnění, tloušťky přes 10 do 15 cm</t>
  </si>
  <si>
    <t>-1504802239</t>
  </si>
  <si>
    <t>25</t>
  </si>
  <si>
    <t>58343872</t>
  </si>
  <si>
    <t>kamenivo drcené hrubé frakce 8/16</t>
  </si>
  <si>
    <t>632711305</t>
  </si>
  <si>
    <t>26</t>
  </si>
  <si>
    <t>460650141.1</t>
  </si>
  <si>
    <t>Zřízení štěrkového lože pod TS, vrstva 150mm</t>
  </si>
  <si>
    <t>1374850055</t>
  </si>
  <si>
    <t>27</t>
  </si>
  <si>
    <t>V003</t>
  </si>
  <si>
    <t xml:space="preserve">Doplňující práce při usazení trafostanice, finální úpravy povrchu, osetí travou, úklid na staveništi, ostatní drobné práce. </t>
  </si>
  <si>
    <t>-579563234</t>
  </si>
  <si>
    <t>28</t>
  </si>
  <si>
    <t>460080112</t>
  </si>
  <si>
    <t xml:space="preserve">Základové konstrukce  bourání základu včetně záhozu jámy sypaninou, zhutnění a urovnání betonového</t>
  </si>
  <si>
    <t>1122015948</t>
  </si>
  <si>
    <t>29</t>
  </si>
  <si>
    <t>V102</t>
  </si>
  <si>
    <t>Úprava oplocení vč. materiálu v délce 12 m</t>
  </si>
  <si>
    <t>sada</t>
  </si>
  <si>
    <t>1712503370</t>
  </si>
  <si>
    <t>58-M</t>
  </si>
  <si>
    <t>Revize vyhrazených technických zařízení</t>
  </si>
  <si>
    <t>30</t>
  </si>
  <si>
    <t>580106010</t>
  </si>
  <si>
    <t>Měření při revizích zemního přechodového odporu uzemnění ochranného nebo pracovního</t>
  </si>
  <si>
    <t>měření</t>
  </si>
  <si>
    <t>1475465320</t>
  </si>
  <si>
    <t>31</t>
  </si>
  <si>
    <t>044002000</t>
  </si>
  <si>
    <t>Revize</t>
  </si>
  <si>
    <t>1024</t>
  </si>
  <si>
    <t>620697179</t>
  </si>
  <si>
    <t>VRN</t>
  </si>
  <si>
    <t>Vedlejší rozpočtové náklady</t>
  </si>
  <si>
    <t>32</t>
  </si>
  <si>
    <t>013254000.1</t>
  </si>
  <si>
    <t>Průzkumné, geodetické a projektové práce projektové práce dokumentace stavby (výkresová a textová) skutečného provedení stavby</t>
  </si>
  <si>
    <t>Kč</t>
  </si>
  <si>
    <t>-1218988851</t>
  </si>
  <si>
    <t>VRN1</t>
  </si>
  <si>
    <t>Průzkumné, geodetické a projektové práce</t>
  </si>
  <si>
    <t>33</t>
  </si>
  <si>
    <t>012303000</t>
  </si>
  <si>
    <t>Průzkumné, geodetické a projektové práce geodetické práce po výstavbě</t>
  </si>
  <si>
    <t>…</t>
  </si>
  <si>
    <t>-839832099</t>
  </si>
  <si>
    <t>VRN4</t>
  </si>
  <si>
    <t>Inženýrská činnost</t>
  </si>
  <si>
    <t>34</t>
  </si>
  <si>
    <t>043002000</t>
  </si>
  <si>
    <t>Hlavní tituly průvodních činností a nákladů inženýrská činnost zkoušky a ostatní měření</t>
  </si>
  <si>
    <t>-1646993157</t>
  </si>
  <si>
    <t>SO 03 - Kabelové rozvody NN</t>
  </si>
  <si>
    <t xml:space="preserve">    HZS - Hodinové zúčtovací sazby</t>
  </si>
  <si>
    <t xml:space="preserve">    N01 - Spotřební materiál</t>
  </si>
  <si>
    <t>460600061</t>
  </si>
  <si>
    <t>-1695118861</t>
  </si>
  <si>
    <t>460600071</t>
  </si>
  <si>
    <t>167591164</t>
  </si>
  <si>
    <t>997221611</t>
  </si>
  <si>
    <t xml:space="preserve">Nakládání na dopravní prostředky  pro vodorovnou dopravu suti</t>
  </si>
  <si>
    <t>125488370</t>
  </si>
  <si>
    <t>Poplatek za uložení stavebního odpadu na skládce (skládkovné) z prostého betonu zatříděného do Katalogu odpadů pod kódem 170 101</t>
  </si>
  <si>
    <t>265566661</t>
  </si>
  <si>
    <t>997221845</t>
  </si>
  <si>
    <t>Poplatek za uložení stavebního odpadu na skládce (skládkovné) asfaltového bez obsahu dehtu zatříděného do Katalogu odpadů pod kódem 170 302</t>
  </si>
  <si>
    <t>1817025822</t>
  </si>
  <si>
    <t>997221855</t>
  </si>
  <si>
    <t>Poplatek za uložení stavebního odpadu na skládce (skládkovné) z kameniva</t>
  </si>
  <si>
    <t>-319065262</t>
  </si>
  <si>
    <t>-2044986601</t>
  </si>
  <si>
    <t>34111094</t>
  </si>
  <si>
    <t>kabel silový s Cu jádrem 1kV 5x2,5mm2 (CYKY)</t>
  </si>
  <si>
    <t>1519568392</t>
  </si>
  <si>
    <t>34111620</t>
  </si>
  <si>
    <t>kabel silový s Cu jádrem 1kV 4x35mm2 (1-CYKY)</t>
  </si>
  <si>
    <t>1954221062</t>
  </si>
  <si>
    <t>34111631</t>
  </si>
  <si>
    <t>kabel silový s Cu jádrem 1kV 3x35+25mm2 (1-CYKY)</t>
  </si>
  <si>
    <t>-709135286</t>
  </si>
  <si>
    <t>34111643.1</t>
  </si>
  <si>
    <t>kabel silový s Cu jádrem 1kV 4x70mm2 (1-CYKY)</t>
  </si>
  <si>
    <t>1257199437</t>
  </si>
  <si>
    <t>34111661.1</t>
  </si>
  <si>
    <t>kabel silový s Cu jádrem 1kV 4x150mm2 (1-CYKY)</t>
  </si>
  <si>
    <t>179935283</t>
  </si>
  <si>
    <t>K0001</t>
  </si>
  <si>
    <t xml:space="preserve">SM optický kabel s 8-mi vlákny podporující technologie Gigabit Ethernet (1 Gb/s) s protokolem 1000BASE-LX a 10 Gigabit Ethernet (10 Gb/s) s protokoly  10GBASE-LX4, 10GBASE-LR/LW, 10GBASE-ER/EW. Optický kabel bude s třídou reakce na oheň Eca s vnějším pláštěm typu LSOH (nízkodýmavý, bezhalogenní).</t>
  </si>
  <si>
    <t>925500684</t>
  </si>
  <si>
    <t>210812061</t>
  </si>
  <si>
    <t>Montáž izolovaných kabelů měděných do 1 kV bez ukončení plných a kulatých (např. CYKY, CHKE-R) uložených volně nebo v liště počtu a průřezu žil 5x1,5 až 2,5 mm2</t>
  </si>
  <si>
    <t>1147079662</t>
  </si>
  <si>
    <t>210812037</t>
  </si>
  <si>
    <t>Montáž izolovaných kabelů měděných do 1 kV bez ukončení plných a kulatých (např. CYKY, CHKE-R) uložených volně nebo v liště počtu a průřezu žil 4x25 až 35 mm2</t>
  </si>
  <si>
    <t>347109402</t>
  </si>
  <si>
    <t>210812051</t>
  </si>
  <si>
    <t>Montáž izolovaných kabelů měděných do 1 kV bez ukončení plných a kulatých (např. CYKY, CHKE-R) uložených volně nebo v liště počtu a průřezu žil 3x35+25 až 50+35 mm2</t>
  </si>
  <si>
    <t>1341873171</t>
  </si>
  <si>
    <t>210812042</t>
  </si>
  <si>
    <t>Montáž izolovaných kabelů měděných do 1 kV bez ukončení plných a kulatých (např. CYKY, CHKE-R) uložených volně nebo v liště počtu a průřezu žil 4x70 mm2</t>
  </si>
  <si>
    <t>-2104610212</t>
  </si>
  <si>
    <t>210812044</t>
  </si>
  <si>
    <t>Montáž izolovaných kabelů měděných do 1 kV bez ukončení plných a kulatých (např. CYKY, CHKE-R) uložených volně nebo v liště počtu a průřezu žil 4x150 mm2</t>
  </si>
  <si>
    <t>2001717872</t>
  </si>
  <si>
    <t>220180201</t>
  </si>
  <si>
    <t>Zatažení kabelu do tvárnicové tratě včetně přípravných a závěrečných prací, úpravy kabelových konců, kontroly izolačního stavu kabelu, pročištění a zakalibrování otvoru, namazání kabelu vazelínou, uzavření kabelových konců a práce s kabelovým bubnem, postavení a zrušení výstražných značek do hmotnosti do 2 kg/m</t>
  </si>
  <si>
    <t>-933328967</t>
  </si>
  <si>
    <t>220180204</t>
  </si>
  <si>
    <t>Zatažení kabelu do tvárnicové tratě včetně přípravných a závěrečných prací, úpravy kabelových konců, kontroly izolačního stavu kabelu, pročištění a zakalibrování otvoru, namazání kabelu vazelínou, uzavření kabelových konců a práce s kabelovým bubnem, postavení a zrušení výstražných značek do hmotnosti přes 6 do 9 kg/m</t>
  </si>
  <si>
    <t>-1948975952</t>
  </si>
  <si>
    <t>210100005</t>
  </si>
  <si>
    <t xml:space="preserve">Ukončení vodičů izolovaných s označením a zapojením  v rozváděči nebo na přístroji průřezu žíly do 35 mm2</t>
  </si>
  <si>
    <t>306789702</t>
  </si>
  <si>
    <t>210100007</t>
  </si>
  <si>
    <t xml:space="preserve">Ukončení vodičů izolovaných s označením a zapojením  v rozváděči nebo na přístroji průřezu žíly do 70 mm2</t>
  </si>
  <si>
    <t>-2057852098</t>
  </si>
  <si>
    <t>210100010</t>
  </si>
  <si>
    <t xml:space="preserve">Ukončení vodičů izolovaných s označením a zapojením  v rozváděči nebo na přístroji průřezu žíly do 150 mm2</t>
  </si>
  <si>
    <t>516352856</t>
  </si>
  <si>
    <t>35436029</t>
  </si>
  <si>
    <t>spojka kabelová smršťovaná přímá do 1kV 91ahsc-35 3-4ž.x6-35mm</t>
  </si>
  <si>
    <t>-1776695492</t>
  </si>
  <si>
    <t>210101234</t>
  </si>
  <si>
    <t xml:space="preserve">Propojení kabelů nebo vodičů spojkou do 1 kV  venkovní smršťovací [typ SVCZ 1 až 5] kabelů celoplastových, počtu a průřezu žil do 4 x 25 až 35 mm2</t>
  </si>
  <si>
    <t>-1987567571</t>
  </si>
  <si>
    <t>210950101</t>
  </si>
  <si>
    <t>Ostatní práce při montáži vodičů, šňůr a kabelů označovací štítek na kabel dalším štítkem</t>
  </si>
  <si>
    <t>-1427415932</t>
  </si>
  <si>
    <t>1189375.2</t>
  </si>
  <si>
    <t>Rozpojovací skříň SR322, vč. pilíře a podkladového materiálu</t>
  </si>
  <si>
    <t>KS</t>
  </si>
  <si>
    <t>-301432334</t>
  </si>
  <si>
    <t>210191516</t>
  </si>
  <si>
    <t>Montáž skříní pojistkových tenkocementových v pilíři rozpojovacích bez zapojení vodičů [SR 3.1, 7.1, S/1, 1SRV 3/1]</t>
  </si>
  <si>
    <t>1067796276</t>
  </si>
  <si>
    <t>220110641</t>
  </si>
  <si>
    <t>Závěrečné práce v síťových a účastnických rozvaděčích včetně zalití skříní hmotou, označení závěru vyhotovením a vybavením skříně štítkem a označením rozpárování kabelu ve skříni kabelové jistící [KS I]</t>
  </si>
  <si>
    <t>-422792529</t>
  </si>
  <si>
    <t>35442062</t>
  </si>
  <si>
    <t>pás zemnící 30x4mm FeZn</t>
  </si>
  <si>
    <t>kg</t>
  </si>
  <si>
    <t>1730633523</t>
  </si>
  <si>
    <t>210220021</t>
  </si>
  <si>
    <t xml:space="preserve">Montáž uzemňovacího vedení s upevněním, propojením a připojením pomocí svorek  v zemi s izolací spojů vodičů FeZn páskou průřezu do 120 mm2 v průmyslové výstavbě</t>
  </si>
  <si>
    <t>-1695304885</t>
  </si>
  <si>
    <t>210280003</t>
  </si>
  <si>
    <t xml:space="preserve">Zkoušky a prohlídky elektrických rozvodů a zařízení  celková prohlídka, zkoušení, měření a vyhotovení revizní zprávy pro objem montážních prací přes 500 do 1000 tisíc Kč</t>
  </si>
  <si>
    <t>1492839287</t>
  </si>
  <si>
    <t>220182031</t>
  </si>
  <si>
    <t>Zatažení optického kabelu do ochranné HDPE trubky</t>
  </si>
  <si>
    <t>1912641899</t>
  </si>
  <si>
    <t>Hod.sazba6</t>
  </si>
  <si>
    <t>Koordinace postupu prací s ost. profesemi</t>
  </si>
  <si>
    <t>hod</t>
  </si>
  <si>
    <t>512</t>
  </si>
  <si>
    <t>-579241447</t>
  </si>
  <si>
    <t>35</t>
  </si>
  <si>
    <t>R-21-M-002</t>
  </si>
  <si>
    <t>Montážní pěna</t>
  </si>
  <si>
    <t>Kus</t>
  </si>
  <si>
    <t>-2038852265</t>
  </si>
  <si>
    <t>36</t>
  </si>
  <si>
    <t>R-21-M-001</t>
  </si>
  <si>
    <t>Utěsměmí kabelů v prostupu pěnou</t>
  </si>
  <si>
    <t>1831718458</t>
  </si>
  <si>
    <t>37</t>
  </si>
  <si>
    <t>735345120</t>
  </si>
  <si>
    <t xml:space="preserve">tiskoviny pro propagaci, obchodně technickou dokumentaci, informaci a výstavnictví tabulky bezpečnostní s tiskem, 2 barvy plastové A7  105 x  74 mm</t>
  </si>
  <si>
    <t>-816289953</t>
  </si>
  <si>
    <t>38</t>
  </si>
  <si>
    <t>220182023</t>
  </si>
  <si>
    <t>Kontrola tlakutěsnosti HDPE trubky od 1 m do 2000 m</t>
  </si>
  <si>
    <t>1373301123</t>
  </si>
  <si>
    <t>39</t>
  </si>
  <si>
    <t>460010024.1</t>
  </si>
  <si>
    <t>Vytyčení trasy vedení kabelového (podzemního) v zastavěném prostoru</t>
  </si>
  <si>
    <t>-413674108</t>
  </si>
  <si>
    <t>40</t>
  </si>
  <si>
    <t>460030011</t>
  </si>
  <si>
    <t>Přípravné terénní práce sejmutí drnu včetně nařezání a uložení na hromady nebo naložení na dopravní prostředek jakékoliv tloušťky</t>
  </si>
  <si>
    <t>-1200795391</t>
  </si>
  <si>
    <t>41</t>
  </si>
  <si>
    <t>460070163</t>
  </si>
  <si>
    <t>Hloubení nezapažených jam ručně pro ostatní konstrukce s přemístěním výkopku do vzdálenosti 3 m od okraje jámy nebo naložením na dopravní prostředek, včetně zásypu, zhutnění a urovnání povrchu pro základy venkovních rozvaděčů RP 1 a 2 k reléovému domku, v hornině třídy 3</t>
  </si>
  <si>
    <t>-1698622533</t>
  </si>
  <si>
    <t>42</t>
  </si>
  <si>
    <t>460150263</t>
  </si>
  <si>
    <t>Hloubení zapažených i nezapažených kabelových rýh ručně včetně urovnání dna s přemístěním výkopku do vzdálenosti 3 m od okraje jámy nebo naložením na dopravní prostředek šířky 50 cm, hloubky 80 cm, v hornině třídy 3</t>
  </si>
  <si>
    <t>120245129</t>
  </si>
  <si>
    <t>43</t>
  </si>
  <si>
    <t>460150663</t>
  </si>
  <si>
    <t>Hloubení zapažených i nezapažených kabelových rýh ručně včetně urovnání dna s přemístěním výkopku do vzdálenosti 3 m od okraje jámy nebo naložením na dopravní prostředek šířky 65 cm, hloubky 100 cm, v hornině třídy 3</t>
  </si>
  <si>
    <t>-1415556358</t>
  </si>
  <si>
    <t>44</t>
  </si>
  <si>
    <t>460421182</t>
  </si>
  <si>
    <t>Kabelové lože včetně podsypu, zhutnění a urovnání povrchu z písku nebo štěrkopísku tloušťky 10 cm nad kabel zakryté plastovou fólií, šířky lože přes 25 do 50 cm</t>
  </si>
  <si>
    <t>699476432</t>
  </si>
  <si>
    <t>45</t>
  </si>
  <si>
    <t>-1780788723</t>
  </si>
  <si>
    <t>46</t>
  </si>
  <si>
    <t>460470011</t>
  </si>
  <si>
    <t>Provizorní zajištění inženýrských sítí ve výkopech pomocí drátů, dřevěných a plastových prvků apod. kabelů při křížení</t>
  </si>
  <si>
    <t>-214276697</t>
  </si>
  <si>
    <t>47</t>
  </si>
  <si>
    <t>460470012</t>
  </si>
  <si>
    <t>Provizorní zajištění inženýrských sítí ve výkopech pomocí drátů, dřevěných a plastových prvků apod. kabelů při souběhu</t>
  </si>
  <si>
    <t>447627502</t>
  </si>
  <si>
    <t>48</t>
  </si>
  <si>
    <t>460490014</t>
  </si>
  <si>
    <t>Krytí kabelů, spojek, koncovek a odbočnic kabelů výstražnou fólií z PVC včetně vyrovnání povrchu rýhy, rozvinutí a uložení fólie do rýhy, fólie šířky do 40cm</t>
  </si>
  <si>
    <t>-272432568</t>
  </si>
  <si>
    <t>49</t>
  </si>
  <si>
    <t>34571355</t>
  </si>
  <si>
    <t>trubka elektroinstalační ohebná dvouplášťová korugovaná D 94/110 mm, HDPE+LDPE</t>
  </si>
  <si>
    <t>-1714816615</t>
  </si>
  <si>
    <t>50</t>
  </si>
  <si>
    <t>210010125</t>
  </si>
  <si>
    <t>Montáž trubek ochranných s nasunutím nebo našroubováním do krabic plastových tuhých, uložených volně, vnitřního průměru přes 90 do 110 mm</t>
  </si>
  <si>
    <t>882320722</t>
  </si>
  <si>
    <t>51</t>
  </si>
  <si>
    <t>34571350</t>
  </si>
  <si>
    <t>trubka elektroinstalační ohebná dvouplášťová korugovaná (chránička) D 32/40mm, HDPE+LDPE</t>
  </si>
  <si>
    <t>-1290567324</t>
  </si>
  <si>
    <t>52</t>
  </si>
  <si>
    <t>210010125.1</t>
  </si>
  <si>
    <t>Montáž trubek ochranných plastových ohebných do 40 mm uložených volně</t>
  </si>
  <si>
    <t>-1682766339</t>
  </si>
  <si>
    <t>53</t>
  </si>
  <si>
    <t>220182003</t>
  </si>
  <si>
    <t>Zatažení trubek do otvoru kabelovodu nebo kolektoru 1 až 4 ks ochranné z HDPE</t>
  </si>
  <si>
    <t>388584240</t>
  </si>
  <si>
    <t>54</t>
  </si>
  <si>
    <t>34573003</t>
  </si>
  <si>
    <t>multikanál kabelovodu z HDPE základní 9ti komorový</t>
  </si>
  <si>
    <t>1283158870</t>
  </si>
  <si>
    <t>55</t>
  </si>
  <si>
    <t>460510313</t>
  </si>
  <si>
    <t xml:space="preserve">Kabelové prostupy, kanály a multikanály  multikanály plastové včetně osazení, utěsnění a spojování do rýhy, bez výkopových prací s obsypem z písku 9-cestné</t>
  </si>
  <si>
    <t>1790690090</t>
  </si>
  <si>
    <t>56</t>
  </si>
  <si>
    <t>58337310</t>
  </si>
  <si>
    <t>štěrkopísek frakce 0/4</t>
  </si>
  <si>
    <t>-336996587</t>
  </si>
  <si>
    <t>57</t>
  </si>
  <si>
    <t>Základové konstrukce bourání základu včetně záhozu jámy sypaninou, zhutnění a urovnání betonového</t>
  </si>
  <si>
    <t>-1222665542</t>
  </si>
  <si>
    <t>58</t>
  </si>
  <si>
    <t>58932909</t>
  </si>
  <si>
    <t>beton C 20/25 X0XC2 kamenivo frakce 0/16</t>
  </si>
  <si>
    <t>1902197880</t>
  </si>
  <si>
    <t>59</t>
  </si>
  <si>
    <t>34573019</t>
  </si>
  <si>
    <t>ucpávka pro multikanál kabelovodu</t>
  </si>
  <si>
    <t>-414700166</t>
  </si>
  <si>
    <t>60</t>
  </si>
  <si>
    <t>34573004</t>
  </si>
  <si>
    <t>vložka těsnící 9ti komorového multikanálu z HDPE</t>
  </si>
  <si>
    <t>-930429485</t>
  </si>
  <si>
    <t>61</t>
  </si>
  <si>
    <t>34573155</t>
  </si>
  <si>
    <t>komora přístupová kabelovodu z HDPE 1695 x 1100x1220 mm</t>
  </si>
  <si>
    <t>922079342</t>
  </si>
  <si>
    <t>62</t>
  </si>
  <si>
    <t>460531124</t>
  </si>
  <si>
    <t xml:space="preserve">Osazení kabelové komory z plastů  pro běžné zatížení komorového dílu z polyetylénu HDPE půdorysné plochy od 1,0 m2 do 1,5 m2, světlé hloubky od 1,0 do 1,3 m</t>
  </si>
  <si>
    <t>1557082438</t>
  </si>
  <si>
    <t>63</t>
  </si>
  <si>
    <t>34573158</t>
  </si>
  <si>
    <t>víko přístupové komory kabelovodu 1100x1695 LITINA</t>
  </si>
  <si>
    <t>-1685254741</t>
  </si>
  <si>
    <t>460070213</t>
  </si>
  <si>
    <t xml:space="preserve">Hloubení nezapažených jam ručně pro ostatní konstrukce  s přemístěním výkopku do vzdálenosti 3 m od okraje jámy nebo naložením na dopravní prostředek, včetně zásypu, zhutnění a urovnání povrchu pro základy kabelových objektů (č.v. 49 040), v hornině třídy 3</t>
  </si>
  <si>
    <t>1724734102</t>
  </si>
  <si>
    <t>65</t>
  </si>
  <si>
    <t>460560663</t>
  </si>
  <si>
    <t>Zásyp kabelových rýh ručně s uložením výkopku ve vrstvách včetně zhutnění a urovnání povrchu šířky 65 cm hloubky 100 cm, v hornině třídy 3</t>
  </si>
  <si>
    <t>-459994710</t>
  </si>
  <si>
    <t>66</t>
  </si>
  <si>
    <t>460560263</t>
  </si>
  <si>
    <t>Zásyp kabelových rýh ručně s uložením výkopku ve vrstvách včetně zhutnění a urovnání povrchu šířky 50 cm hloubky 80 cm, v hornině třídy 3</t>
  </si>
  <si>
    <t>-1438483531</t>
  </si>
  <si>
    <t>67</t>
  </si>
  <si>
    <t>460620013</t>
  </si>
  <si>
    <t>Úprava terénu provizorní úprava terénu včetně odkopání drobných nerovností a zásypu prohlubní se zhutněním, v hornině třídy 3_x000d_
_x000d_
JEDNÁ SE O PROVIZORNÍ ÚPRAVU BEZ DEFINITIVNÍ ZÁDLAŽBY. ZÁDLAŽBY JSOU SOUČÁSTÍ DODÁVKY STAVBY.</t>
  </si>
  <si>
    <t>953383465</t>
  </si>
  <si>
    <t>68</t>
  </si>
  <si>
    <t>460650055</t>
  </si>
  <si>
    <t xml:space="preserve">Vozovky a chodníky  zřízení podkladní vrstvy včetně rozprostření a úpravy podkladu ze štěrkodrti, včetně zhutnění, tloušťky přes 20 do 25 cm</t>
  </si>
  <si>
    <t>1624414950</t>
  </si>
  <si>
    <t>69</t>
  </si>
  <si>
    <t>460650135</t>
  </si>
  <si>
    <t xml:space="preserve">Vozovky a chodníky  kryt vozovky z litého asfaltu včetně rozprostření, tloušťky přes 7 do 8 cm</t>
  </si>
  <si>
    <t>628551107</t>
  </si>
  <si>
    <t>70</t>
  </si>
  <si>
    <t>58344171</t>
  </si>
  <si>
    <t>štěrkodrť frakce 0/32</t>
  </si>
  <si>
    <t>1416089947</t>
  </si>
  <si>
    <t>71</t>
  </si>
  <si>
    <t>11162100</t>
  </si>
  <si>
    <t>asfalt silniční obyčejný</t>
  </si>
  <si>
    <t>2102589069</t>
  </si>
  <si>
    <t>72</t>
  </si>
  <si>
    <t>R-46-M-009</t>
  </si>
  <si>
    <t xml:space="preserve">Zaměření kabelové trasy   </t>
  </si>
  <si>
    <t>-1252719648</t>
  </si>
  <si>
    <t>73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</si>
  <si>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</si>
  <si>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</si>
  <si>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1570088461</t>
  </si>
  <si>
    <t>74</t>
  </si>
  <si>
    <t>580106001</t>
  </si>
  <si>
    <t>Měření při revizích izolačních odporů na přívodu do přípojkové skříně, rozvaděče nebo rozvodnice</t>
  </si>
  <si>
    <t>-1317909968</t>
  </si>
  <si>
    <t>75</t>
  </si>
  <si>
    <t>580106002</t>
  </si>
  <si>
    <t>Měření při revizích izolačních odporů okruhu celého rozvaděče nebo rozvodnice</t>
  </si>
  <si>
    <t>243807236</t>
  </si>
  <si>
    <t>76</t>
  </si>
  <si>
    <t>580106003</t>
  </si>
  <si>
    <t>Měření při revizích izolačních odporů vnitřního zapojení rozvaděče nebo rozvodnice</t>
  </si>
  <si>
    <t>-400726155</t>
  </si>
  <si>
    <t>77</t>
  </si>
  <si>
    <t>580106015</t>
  </si>
  <si>
    <t>Měření při revizích měření měrného odporu půdy</t>
  </si>
  <si>
    <t>-1916051374</t>
  </si>
  <si>
    <t>78</t>
  </si>
  <si>
    <t>580107011</t>
  </si>
  <si>
    <t>Pomocné práce při revizích kontrola zkratových poměrů v rozvaděči a vypínací schopnosti přístrojů</t>
  </si>
  <si>
    <t>1609267415</t>
  </si>
  <si>
    <t>HZS</t>
  </si>
  <si>
    <t>Hodinové zúčtovací sazby</t>
  </si>
  <si>
    <t>79</t>
  </si>
  <si>
    <t>090001000</t>
  </si>
  <si>
    <t>Základní rozdělení průvodních činností a nákladů ostatní náklady</t>
  </si>
  <si>
    <t>-526230458</t>
  </si>
  <si>
    <t>80</t>
  </si>
  <si>
    <t>Hod.sazba2</t>
  </si>
  <si>
    <t>Pomocné zednické práce</t>
  </si>
  <si>
    <t>1104607013</t>
  </si>
  <si>
    <t>81</t>
  </si>
  <si>
    <t>Hod.sazba5</t>
  </si>
  <si>
    <t>Zabezpečení pracoviště</t>
  </si>
  <si>
    <t>252949392</t>
  </si>
  <si>
    <t>N01</t>
  </si>
  <si>
    <t>Spotřební materiál</t>
  </si>
  <si>
    <t>82</t>
  </si>
  <si>
    <t>N1</t>
  </si>
  <si>
    <t>Podružný materiál 5%</t>
  </si>
  <si>
    <t>1327679686</t>
  </si>
  <si>
    <t>83</t>
  </si>
  <si>
    <t>-281260772</t>
  </si>
  <si>
    <t>84</t>
  </si>
  <si>
    <t>013254000</t>
  </si>
  <si>
    <t>1390313974</t>
  </si>
  <si>
    <t>85</t>
  </si>
  <si>
    <t>041002000</t>
  </si>
  <si>
    <t>Hlavní tituly průvodních činností a nákladů inženýrská činnost dozory</t>
  </si>
  <si>
    <t>247339648</t>
  </si>
  <si>
    <t>86</t>
  </si>
  <si>
    <t>045002000</t>
  </si>
  <si>
    <t>Hlavní tituly průvodních činností a nákladů inženýrská činnost kompletační a koordinační činnost_x000d_
NUTNÁ KOORDINACE SE STAVBOU NOVÉ PS !!!</t>
  </si>
  <si>
    <t>1322004817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</si>
</sst>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020-000134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VD Koryčany - zásobování elektrickou energií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VD Koryčany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29. 7. 2020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02 - Trafostanice'!J30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'SO 02 - Trafostanice'!P127</f>
        <v>0</v>
      </c>
      <c r="AV95" s="125">
        <f>'SO 02 - Trafostanice'!J33</f>
        <v>0</v>
      </c>
      <c r="AW95" s="125">
        <f>'SO 02 - Trafostanice'!J34</f>
        <v>0</v>
      </c>
      <c r="AX95" s="125">
        <f>'SO 02 - Trafostanice'!J35</f>
        <v>0</v>
      </c>
      <c r="AY95" s="125">
        <f>'SO 02 - Trafostanice'!J36</f>
        <v>0</v>
      </c>
      <c r="AZ95" s="125">
        <f>'SO 02 - Trafostanice'!F33</f>
        <v>0</v>
      </c>
      <c r="BA95" s="125">
        <f>'SO 02 - Trafostanice'!F34</f>
        <v>0</v>
      </c>
      <c r="BB95" s="125">
        <f>'SO 02 - Trafostanice'!F35</f>
        <v>0</v>
      </c>
      <c r="BC95" s="125">
        <f>'SO 02 - Trafostanice'!F36</f>
        <v>0</v>
      </c>
      <c r="BD95" s="127">
        <f>'SO 02 - Trafostanice'!F37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03 - Kabelové rozvody NN'!J30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9">
        <v>0</v>
      </c>
      <c r="AT96" s="130">
        <f>ROUND(SUM(AV96:AW96),2)</f>
        <v>0</v>
      </c>
      <c r="AU96" s="131">
        <f>'SO 03 - Kabelové rozvody NN'!P127</f>
        <v>0</v>
      </c>
      <c r="AV96" s="130">
        <f>'SO 03 - Kabelové rozvody NN'!J33</f>
        <v>0</v>
      </c>
      <c r="AW96" s="130">
        <f>'SO 03 - Kabelové rozvody NN'!J34</f>
        <v>0</v>
      </c>
      <c r="AX96" s="130">
        <f>'SO 03 - Kabelové rozvody NN'!J35</f>
        <v>0</v>
      </c>
      <c r="AY96" s="130">
        <f>'SO 03 - Kabelové rozvody NN'!J36</f>
        <v>0</v>
      </c>
      <c r="AZ96" s="130">
        <f>'SO 03 - Kabelové rozvody NN'!F33</f>
        <v>0</v>
      </c>
      <c r="BA96" s="130">
        <f>'SO 03 - Kabelové rozvody NN'!F34</f>
        <v>0</v>
      </c>
      <c r="BB96" s="130">
        <f>'SO 03 - Kabelové rozvody NN'!F35</f>
        <v>0</v>
      </c>
      <c r="BC96" s="130">
        <f>'SO 03 - Kabelové rozvody NN'!F36</f>
        <v>0</v>
      </c>
      <c r="BD96" s="132">
        <f>'SO 03 - Kabelové rozvody NN'!F37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SWzF49/+4AeHMDcn9E0k+hwiXW90IGHbLLWmzV3q47Dg5ktUGGhn5IoMDsAmTkNlk6sugYetT19rDnRrY2rF+g==" hashValue="+oC2kgNkQgVQqm4lLU541gePS169K82qUD924DXEWDMBXgfegfaPos2r2stJpSRylYDhwFLtiybQYoaXHo7rG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2 - Trafostanice'!C2" display="/"/>
    <hyperlink ref="A96" location="'SO 03 - Kabelové rozvody N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VD Koryčany - zásobování elektrickou energií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29. 7. 2020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ROUND((SUM(BE127:BE172)),  2)</f>
        <v>0</v>
      </c>
      <c r="G33" s="35"/>
      <c r="H33" s="35"/>
      <c r="I33" s="152">
        <v>0.20999999999999999</v>
      </c>
      <c r="J33" s="151">
        <f>ROUND(((SUM(BE127:BE172))*I33),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ROUND((SUM(BF127:BF172)),  2)</f>
        <v>0</v>
      </c>
      <c r="G34" s="35"/>
      <c r="H34" s="35"/>
      <c r="I34" s="152">
        <v>0.14999999999999999</v>
      </c>
      <c r="J34" s="151">
        <f>ROUND(((SUM(BF127:BF172))*I34),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ROUND((SUM(BG127:BG172)),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ROUND((SUM(BH127:BH172)),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ROUND((SUM(BI127:BI172)),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VD Koryčany - zásobování elektrickou energií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02 - Trafostanice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VD Koryčany</v>
      </c>
      <c r="G89" s="37"/>
      <c r="H89" s="37"/>
      <c r="I89" s="29" t="s">
        <v>22</v>
      </c>
      <c r="J89" s="76" t="str">
        <f>IF(J12="","",J12)</f>
        <v>29. 7. 2020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hidden="1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6"/>
      <c r="C99" s="177"/>
      <c r="D99" s="178" t="s">
        <v>98</v>
      </c>
      <c r="E99" s="179"/>
      <c r="F99" s="179"/>
      <c r="G99" s="179"/>
      <c r="H99" s="179"/>
      <c r="I99" s="179"/>
      <c r="J99" s="180">
        <f>J134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2"/>
      <c r="C100" s="183"/>
      <c r="D100" s="184" t="s">
        <v>99</v>
      </c>
      <c r="E100" s="185"/>
      <c r="F100" s="185"/>
      <c r="G100" s="185"/>
      <c r="H100" s="185"/>
      <c r="I100" s="185"/>
      <c r="J100" s="186">
        <f>J135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182"/>
      <c r="C101" s="183"/>
      <c r="D101" s="184" t="s">
        <v>100</v>
      </c>
      <c r="E101" s="185"/>
      <c r="F101" s="185"/>
      <c r="G101" s="185"/>
      <c r="H101" s="185"/>
      <c r="I101" s="185"/>
      <c r="J101" s="186">
        <f>J138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101</v>
      </c>
      <c r="E102" s="185"/>
      <c r="F102" s="185"/>
      <c r="G102" s="185"/>
      <c r="H102" s="185"/>
      <c r="I102" s="185"/>
      <c r="J102" s="186">
        <f>J140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102</v>
      </c>
      <c r="E103" s="185"/>
      <c r="F103" s="185"/>
      <c r="G103" s="185"/>
      <c r="H103" s="185"/>
      <c r="I103" s="185"/>
      <c r="J103" s="186">
        <f>J150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103</v>
      </c>
      <c r="E104" s="185"/>
      <c r="F104" s="185"/>
      <c r="G104" s="185"/>
      <c r="H104" s="185"/>
      <c r="I104" s="185"/>
      <c r="J104" s="186">
        <f>J164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76"/>
      <c r="C105" s="177"/>
      <c r="D105" s="178" t="s">
        <v>104</v>
      </c>
      <c r="E105" s="179"/>
      <c r="F105" s="179"/>
      <c r="G105" s="179"/>
      <c r="H105" s="179"/>
      <c r="I105" s="179"/>
      <c r="J105" s="180">
        <f>J167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2"/>
      <c r="C106" s="183"/>
      <c r="D106" s="184" t="s">
        <v>105</v>
      </c>
      <c r="E106" s="185"/>
      <c r="F106" s="185"/>
      <c r="G106" s="185"/>
      <c r="H106" s="185"/>
      <c r="I106" s="185"/>
      <c r="J106" s="186">
        <f>J169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2"/>
      <c r="C107" s="183"/>
      <c r="D107" s="184" t="s">
        <v>106</v>
      </c>
      <c r="E107" s="185"/>
      <c r="F107" s="185"/>
      <c r="G107" s="185"/>
      <c r="H107" s="185"/>
      <c r="I107" s="185"/>
      <c r="J107" s="186">
        <f>J171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/>
    <row r="111" hidden="1"/>
    <row r="112" hidden="1"/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107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1" t="str">
        <f>E7</f>
        <v>VD Koryčany - zásobování elektrickou energií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89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SO 02 - Trafostanice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>VD Koryčany</v>
      </c>
      <c r="G121" s="37"/>
      <c r="H121" s="37"/>
      <c r="I121" s="29" t="s">
        <v>22</v>
      </c>
      <c r="J121" s="76" t="str">
        <f>IF(J12="","",J12)</f>
        <v>29. 7. 2020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29" t="s">
        <v>30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29" t="s">
        <v>32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8"/>
      <c r="B126" s="189"/>
      <c r="C126" s="190" t="s">
        <v>108</v>
      </c>
      <c r="D126" s="191" t="s">
        <v>59</v>
      </c>
      <c r="E126" s="191" t="s">
        <v>55</v>
      </c>
      <c r="F126" s="191" t="s">
        <v>56</v>
      </c>
      <c r="G126" s="191" t="s">
        <v>109</v>
      </c>
      <c r="H126" s="191" t="s">
        <v>110</v>
      </c>
      <c r="I126" s="191" t="s">
        <v>111</v>
      </c>
      <c r="J126" s="192" t="s">
        <v>93</v>
      </c>
      <c r="K126" s="193" t="s">
        <v>112</v>
      </c>
      <c r="L126" s="194"/>
      <c r="M126" s="97" t="s">
        <v>1</v>
      </c>
      <c r="N126" s="98" t="s">
        <v>38</v>
      </c>
      <c r="O126" s="98" t="s">
        <v>113</v>
      </c>
      <c r="P126" s="98" t="s">
        <v>114</v>
      </c>
      <c r="Q126" s="98" t="s">
        <v>115</v>
      </c>
      <c r="R126" s="98" t="s">
        <v>116</v>
      </c>
      <c r="S126" s="98" t="s">
        <v>117</v>
      </c>
      <c r="T126" s="99" t="s">
        <v>118</v>
      </c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</row>
    <row r="127" s="2" customFormat="1" ht="22.8" customHeight="1">
      <c r="A127" s="35"/>
      <c r="B127" s="36"/>
      <c r="C127" s="104" t="s">
        <v>119</v>
      </c>
      <c r="D127" s="37"/>
      <c r="E127" s="37"/>
      <c r="F127" s="37"/>
      <c r="G127" s="37"/>
      <c r="H127" s="37"/>
      <c r="I127" s="37"/>
      <c r="J127" s="195">
        <f>BK127</f>
        <v>0</v>
      </c>
      <c r="K127" s="37"/>
      <c r="L127" s="41"/>
      <c r="M127" s="100"/>
      <c r="N127" s="196"/>
      <c r="O127" s="101"/>
      <c r="P127" s="197">
        <f>P128+P134+P167</f>
        <v>0</v>
      </c>
      <c r="Q127" s="101"/>
      <c r="R127" s="197">
        <f>R128+R134+R167</f>
        <v>6.301330000000001</v>
      </c>
      <c r="S127" s="101"/>
      <c r="T127" s="198">
        <f>T128+T134+T167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73</v>
      </c>
      <c r="AU127" s="14" t="s">
        <v>95</v>
      </c>
      <c r="BK127" s="199">
        <f>BK128+BK134+BK167</f>
        <v>0</v>
      </c>
    </row>
    <row r="128" s="12" customFormat="1" ht="25.92" customHeight="1">
      <c r="A128" s="12"/>
      <c r="B128" s="200"/>
      <c r="C128" s="201"/>
      <c r="D128" s="202" t="s">
        <v>73</v>
      </c>
      <c r="E128" s="203" t="s">
        <v>120</v>
      </c>
      <c r="F128" s="203" t="s">
        <v>121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</f>
        <v>0</v>
      </c>
      <c r="Q128" s="208"/>
      <c r="R128" s="209">
        <f>R129</f>
        <v>0</v>
      </c>
      <c r="S128" s="208"/>
      <c r="T128" s="21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82</v>
      </c>
      <c r="AT128" s="212" t="s">
        <v>73</v>
      </c>
      <c r="AU128" s="212" t="s">
        <v>74</v>
      </c>
      <c r="AY128" s="211" t="s">
        <v>122</v>
      </c>
      <c r="BK128" s="213">
        <f>BK129</f>
        <v>0</v>
      </c>
    </row>
    <row r="129" s="12" customFormat="1" ht="22.8" customHeight="1">
      <c r="A129" s="12"/>
      <c r="B129" s="200"/>
      <c r="C129" s="201"/>
      <c r="D129" s="202" t="s">
        <v>73</v>
      </c>
      <c r="E129" s="214" t="s">
        <v>123</v>
      </c>
      <c r="F129" s="214" t="s">
        <v>124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SUM(P130:P133)</f>
        <v>0</v>
      </c>
      <c r="Q129" s="208"/>
      <c r="R129" s="209">
        <f>SUM(R130:R133)</f>
        <v>0</v>
      </c>
      <c r="S129" s="208"/>
      <c r="T129" s="210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82</v>
      </c>
      <c r="AT129" s="212" t="s">
        <v>73</v>
      </c>
      <c r="AU129" s="212" t="s">
        <v>82</v>
      </c>
      <c r="AY129" s="211" t="s">
        <v>122</v>
      </c>
      <c r="BK129" s="213">
        <f>SUM(BK130:BK133)</f>
        <v>0</v>
      </c>
    </row>
    <row r="130" s="2" customFormat="1" ht="24.15" customHeight="1">
      <c r="A130" s="35"/>
      <c r="B130" s="36"/>
      <c r="C130" s="216" t="s">
        <v>82</v>
      </c>
      <c r="D130" s="216" t="s">
        <v>125</v>
      </c>
      <c r="E130" s="217" t="s">
        <v>126</v>
      </c>
      <c r="F130" s="218" t="s">
        <v>127</v>
      </c>
      <c r="G130" s="219" t="s">
        <v>128</v>
      </c>
      <c r="H130" s="220">
        <v>11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129</v>
      </c>
      <c r="AT130" s="228" t="s">
        <v>125</v>
      </c>
      <c r="AU130" s="228" t="s">
        <v>84</v>
      </c>
      <c r="AY130" s="14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129</v>
      </c>
      <c r="BM130" s="228" t="s">
        <v>130</v>
      </c>
    </row>
    <row r="131" s="2" customFormat="1" ht="37.8" customHeight="1">
      <c r="A131" s="35"/>
      <c r="B131" s="36"/>
      <c r="C131" s="216" t="s">
        <v>84</v>
      </c>
      <c r="D131" s="216" t="s">
        <v>125</v>
      </c>
      <c r="E131" s="217" t="s">
        <v>131</v>
      </c>
      <c r="F131" s="218" t="s">
        <v>132</v>
      </c>
      <c r="G131" s="219" t="s">
        <v>128</v>
      </c>
      <c r="H131" s="220">
        <v>110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129</v>
      </c>
      <c r="AT131" s="228" t="s">
        <v>125</v>
      </c>
      <c r="AU131" s="228" t="s">
        <v>84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129</v>
      </c>
      <c r="BM131" s="228" t="s">
        <v>133</v>
      </c>
    </row>
    <row r="132" s="2" customFormat="1" ht="24.15" customHeight="1">
      <c r="A132" s="35"/>
      <c r="B132" s="36"/>
      <c r="C132" s="216" t="s">
        <v>134</v>
      </c>
      <c r="D132" s="216" t="s">
        <v>125</v>
      </c>
      <c r="E132" s="217" t="s">
        <v>135</v>
      </c>
      <c r="F132" s="218" t="s">
        <v>136</v>
      </c>
      <c r="G132" s="219" t="s">
        <v>128</v>
      </c>
      <c r="H132" s="220">
        <v>2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129</v>
      </c>
      <c r="AT132" s="228" t="s">
        <v>125</v>
      </c>
      <c r="AU132" s="228" t="s">
        <v>84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129</v>
      </c>
      <c r="BM132" s="228" t="s">
        <v>137</v>
      </c>
    </row>
    <row r="133" s="2" customFormat="1" ht="37.8" customHeight="1">
      <c r="A133" s="35"/>
      <c r="B133" s="36"/>
      <c r="C133" s="216" t="s">
        <v>129</v>
      </c>
      <c r="D133" s="216" t="s">
        <v>125</v>
      </c>
      <c r="E133" s="217" t="s">
        <v>138</v>
      </c>
      <c r="F133" s="218" t="s">
        <v>139</v>
      </c>
      <c r="G133" s="219" t="s">
        <v>128</v>
      </c>
      <c r="H133" s="220">
        <v>9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129</v>
      </c>
      <c r="AT133" s="228" t="s">
        <v>125</v>
      </c>
      <c r="AU133" s="228" t="s">
        <v>84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129</v>
      </c>
      <c r="BM133" s="228" t="s">
        <v>140</v>
      </c>
    </row>
    <row r="134" s="12" customFormat="1" ht="25.92" customHeight="1">
      <c r="A134" s="12"/>
      <c r="B134" s="200"/>
      <c r="C134" s="201"/>
      <c r="D134" s="202" t="s">
        <v>73</v>
      </c>
      <c r="E134" s="203" t="s">
        <v>141</v>
      </c>
      <c r="F134" s="203" t="s">
        <v>142</v>
      </c>
      <c r="G134" s="201"/>
      <c r="H134" s="201"/>
      <c r="I134" s="204"/>
      <c r="J134" s="205">
        <f>BK134</f>
        <v>0</v>
      </c>
      <c r="K134" s="201"/>
      <c r="L134" s="206"/>
      <c r="M134" s="207"/>
      <c r="N134" s="208"/>
      <c r="O134" s="208"/>
      <c r="P134" s="209">
        <f>P135+P140+P150+P164</f>
        <v>0</v>
      </c>
      <c r="Q134" s="208"/>
      <c r="R134" s="209">
        <f>R135+R140+R150+R164</f>
        <v>6.301330000000001</v>
      </c>
      <c r="S134" s="208"/>
      <c r="T134" s="210">
        <f>T135+T140+T150+T164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134</v>
      </c>
      <c r="AT134" s="212" t="s">
        <v>73</v>
      </c>
      <c r="AU134" s="212" t="s">
        <v>74</v>
      </c>
      <c r="AY134" s="211" t="s">
        <v>122</v>
      </c>
      <c r="BK134" s="213">
        <f>BK135+BK140+BK150+BK164</f>
        <v>0</v>
      </c>
    </row>
    <row r="135" s="12" customFormat="1" ht="22.8" customHeight="1">
      <c r="A135" s="12"/>
      <c r="B135" s="200"/>
      <c r="C135" s="201"/>
      <c r="D135" s="202" t="s">
        <v>73</v>
      </c>
      <c r="E135" s="214" t="s">
        <v>143</v>
      </c>
      <c r="F135" s="214" t="s">
        <v>144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P136+P137+P138</f>
        <v>0</v>
      </c>
      <c r="Q135" s="208"/>
      <c r="R135" s="209">
        <f>R136+R137+R138</f>
        <v>4.0000000000000003E-05</v>
      </c>
      <c r="S135" s="208"/>
      <c r="T135" s="210">
        <f>T136+T137+T138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134</v>
      </c>
      <c r="AT135" s="212" t="s">
        <v>73</v>
      </c>
      <c r="AU135" s="212" t="s">
        <v>82</v>
      </c>
      <c r="AY135" s="211" t="s">
        <v>122</v>
      </c>
      <c r="BK135" s="213">
        <f>BK136+BK137+BK138</f>
        <v>0</v>
      </c>
    </row>
    <row r="136" s="2" customFormat="1" ht="62.7" customHeight="1">
      <c r="A136" s="35"/>
      <c r="B136" s="36"/>
      <c r="C136" s="230" t="s">
        <v>145</v>
      </c>
      <c r="D136" s="230" t="s">
        <v>141</v>
      </c>
      <c r="E136" s="231" t="s">
        <v>146</v>
      </c>
      <c r="F136" s="232" t="s">
        <v>147</v>
      </c>
      <c r="G136" s="233" t="s">
        <v>148</v>
      </c>
      <c r="H136" s="234">
        <v>1</v>
      </c>
      <c r="I136" s="235"/>
      <c r="J136" s="236">
        <f>ROUND(I136*H136,2)</f>
        <v>0</v>
      </c>
      <c r="K136" s="237"/>
      <c r="L136" s="238"/>
      <c r="M136" s="239" t="s">
        <v>1</v>
      </c>
      <c r="N136" s="240" t="s">
        <v>39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149</v>
      </c>
      <c r="AT136" s="228" t="s">
        <v>141</v>
      </c>
      <c r="AU136" s="228" t="s">
        <v>84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150</v>
      </c>
      <c r="BM136" s="228" t="s">
        <v>151</v>
      </c>
    </row>
    <row r="137" s="2" customFormat="1" ht="24.15" customHeight="1">
      <c r="A137" s="35"/>
      <c r="B137" s="36"/>
      <c r="C137" s="216" t="s">
        <v>152</v>
      </c>
      <c r="D137" s="216" t="s">
        <v>125</v>
      </c>
      <c r="E137" s="217" t="s">
        <v>153</v>
      </c>
      <c r="F137" s="218" t="s">
        <v>154</v>
      </c>
      <c r="G137" s="219" t="s">
        <v>155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4.0000000000000003E-05</v>
      </c>
      <c r="R137" s="226">
        <f>Q137*H137</f>
        <v>4.0000000000000003E-05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150</v>
      </c>
      <c r="AT137" s="228" t="s">
        <v>125</v>
      </c>
      <c r="AU137" s="228" t="s">
        <v>84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150</v>
      </c>
      <c r="BM137" s="228" t="s">
        <v>156</v>
      </c>
    </row>
    <row r="138" s="12" customFormat="1" ht="20.88" customHeight="1">
      <c r="A138" s="12"/>
      <c r="B138" s="200"/>
      <c r="C138" s="201"/>
      <c r="D138" s="202" t="s">
        <v>73</v>
      </c>
      <c r="E138" s="214" t="s">
        <v>157</v>
      </c>
      <c r="F138" s="214" t="s">
        <v>158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P139</f>
        <v>0</v>
      </c>
      <c r="Q138" s="208"/>
      <c r="R138" s="209">
        <f>R139</f>
        <v>0</v>
      </c>
      <c r="S138" s="208"/>
      <c r="T138" s="21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82</v>
      </c>
      <c r="AT138" s="212" t="s">
        <v>73</v>
      </c>
      <c r="AU138" s="212" t="s">
        <v>84</v>
      </c>
      <c r="AY138" s="211" t="s">
        <v>122</v>
      </c>
      <c r="BK138" s="213">
        <f>BK139</f>
        <v>0</v>
      </c>
    </row>
    <row r="139" s="2" customFormat="1" ht="14.4" customHeight="1">
      <c r="A139" s="35"/>
      <c r="B139" s="36"/>
      <c r="C139" s="216" t="s">
        <v>159</v>
      </c>
      <c r="D139" s="216" t="s">
        <v>125</v>
      </c>
      <c r="E139" s="217" t="s">
        <v>160</v>
      </c>
      <c r="F139" s="218" t="s">
        <v>161</v>
      </c>
      <c r="G139" s="219" t="s">
        <v>155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150</v>
      </c>
      <c r="AT139" s="228" t="s">
        <v>125</v>
      </c>
      <c r="AU139" s="228" t="s">
        <v>134</v>
      </c>
      <c r="AY139" s="14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150</v>
      </c>
      <c r="BM139" s="228" t="s">
        <v>162</v>
      </c>
    </row>
    <row r="140" s="12" customFormat="1" ht="22.8" customHeight="1">
      <c r="A140" s="12"/>
      <c r="B140" s="200"/>
      <c r="C140" s="201"/>
      <c r="D140" s="202" t="s">
        <v>73</v>
      </c>
      <c r="E140" s="214" t="s">
        <v>163</v>
      </c>
      <c r="F140" s="214" t="s">
        <v>164</v>
      </c>
      <c r="G140" s="201"/>
      <c r="H140" s="201"/>
      <c r="I140" s="204"/>
      <c r="J140" s="215">
        <f>BK140</f>
        <v>0</v>
      </c>
      <c r="K140" s="201"/>
      <c r="L140" s="206"/>
      <c r="M140" s="207"/>
      <c r="N140" s="208"/>
      <c r="O140" s="208"/>
      <c r="P140" s="209">
        <f>SUM(P141:P149)</f>
        <v>0</v>
      </c>
      <c r="Q140" s="208"/>
      <c r="R140" s="209">
        <f>SUM(R141:R149)</f>
        <v>0.13729</v>
      </c>
      <c r="S140" s="208"/>
      <c r="T140" s="210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134</v>
      </c>
      <c r="AT140" s="212" t="s">
        <v>73</v>
      </c>
      <c r="AU140" s="212" t="s">
        <v>82</v>
      </c>
      <c r="AY140" s="211" t="s">
        <v>122</v>
      </c>
      <c r="BK140" s="213">
        <f>SUM(BK141:BK149)</f>
        <v>0</v>
      </c>
    </row>
    <row r="141" s="2" customFormat="1" ht="24.15" customHeight="1">
      <c r="A141" s="35"/>
      <c r="B141" s="36"/>
      <c r="C141" s="230" t="s">
        <v>165</v>
      </c>
      <c r="D141" s="230" t="s">
        <v>141</v>
      </c>
      <c r="E141" s="231" t="s">
        <v>166</v>
      </c>
      <c r="F141" s="232" t="s">
        <v>167</v>
      </c>
      <c r="G141" s="233" t="s">
        <v>155</v>
      </c>
      <c r="H141" s="234">
        <v>35</v>
      </c>
      <c r="I141" s="235"/>
      <c r="J141" s="236">
        <f>ROUND(I141*H141,2)</f>
        <v>0</v>
      </c>
      <c r="K141" s="237"/>
      <c r="L141" s="238"/>
      <c r="M141" s="239" t="s">
        <v>1</v>
      </c>
      <c r="N141" s="240" t="s">
        <v>39</v>
      </c>
      <c r="O141" s="88"/>
      <c r="P141" s="226">
        <f>O141*H141</f>
        <v>0</v>
      </c>
      <c r="Q141" s="226">
        <v>0.00025999999999999998</v>
      </c>
      <c r="R141" s="226">
        <f>Q141*H141</f>
        <v>0.0090999999999999987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149</v>
      </c>
      <c r="AT141" s="228" t="s">
        <v>141</v>
      </c>
      <c r="AU141" s="228" t="s">
        <v>84</v>
      </c>
      <c r="AY141" s="14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150</v>
      </c>
      <c r="BM141" s="228" t="s">
        <v>168</v>
      </c>
    </row>
    <row r="142" s="2" customFormat="1" ht="14.4" customHeight="1">
      <c r="A142" s="35"/>
      <c r="B142" s="36"/>
      <c r="C142" s="230" t="s">
        <v>169</v>
      </c>
      <c r="D142" s="230" t="s">
        <v>141</v>
      </c>
      <c r="E142" s="231" t="s">
        <v>170</v>
      </c>
      <c r="F142" s="232" t="s">
        <v>171</v>
      </c>
      <c r="G142" s="233" t="s">
        <v>155</v>
      </c>
      <c r="H142" s="234">
        <v>4</v>
      </c>
      <c r="I142" s="235"/>
      <c r="J142" s="236">
        <f>ROUND(I142*H142,2)</f>
        <v>0</v>
      </c>
      <c r="K142" s="237"/>
      <c r="L142" s="238"/>
      <c r="M142" s="239" t="s">
        <v>1</v>
      </c>
      <c r="N142" s="240" t="s">
        <v>39</v>
      </c>
      <c r="O142" s="88"/>
      <c r="P142" s="226">
        <f>O142*H142</f>
        <v>0</v>
      </c>
      <c r="Q142" s="226">
        <v>0.00958</v>
      </c>
      <c r="R142" s="226">
        <f>Q142*H142</f>
        <v>0.03832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149</v>
      </c>
      <c r="AT142" s="228" t="s">
        <v>141</v>
      </c>
      <c r="AU142" s="228" t="s">
        <v>84</v>
      </c>
      <c r="AY142" s="14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150</v>
      </c>
      <c r="BM142" s="228" t="s">
        <v>172</v>
      </c>
    </row>
    <row r="143" s="2" customFormat="1" ht="37.8" customHeight="1">
      <c r="A143" s="35"/>
      <c r="B143" s="36"/>
      <c r="C143" s="216" t="s">
        <v>173</v>
      </c>
      <c r="D143" s="216" t="s">
        <v>125</v>
      </c>
      <c r="E143" s="217" t="s">
        <v>174</v>
      </c>
      <c r="F143" s="218" t="s">
        <v>175</v>
      </c>
      <c r="G143" s="219" t="s">
        <v>155</v>
      </c>
      <c r="H143" s="220">
        <v>4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39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150</v>
      </c>
      <c r="AT143" s="228" t="s">
        <v>125</v>
      </c>
      <c r="AU143" s="228" t="s">
        <v>84</v>
      </c>
      <c r="AY143" s="14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150</v>
      </c>
      <c r="BM143" s="228" t="s">
        <v>176</v>
      </c>
    </row>
    <row r="144" s="2" customFormat="1" ht="14.4" customHeight="1">
      <c r="A144" s="35"/>
      <c r="B144" s="36"/>
      <c r="C144" s="230" t="s">
        <v>177</v>
      </c>
      <c r="D144" s="230" t="s">
        <v>141</v>
      </c>
      <c r="E144" s="231" t="s">
        <v>178</v>
      </c>
      <c r="F144" s="232" t="s">
        <v>179</v>
      </c>
      <c r="G144" s="233" t="s">
        <v>155</v>
      </c>
      <c r="H144" s="234">
        <v>22</v>
      </c>
      <c r="I144" s="235"/>
      <c r="J144" s="236">
        <f>ROUND(I144*H144,2)</f>
        <v>0</v>
      </c>
      <c r="K144" s="237"/>
      <c r="L144" s="238"/>
      <c r="M144" s="239" t="s">
        <v>1</v>
      </c>
      <c r="N144" s="240" t="s">
        <v>39</v>
      </c>
      <c r="O144" s="88"/>
      <c r="P144" s="226">
        <f>O144*H144</f>
        <v>0</v>
      </c>
      <c r="Q144" s="226">
        <v>0.00023000000000000001</v>
      </c>
      <c r="R144" s="226">
        <f>Q144*H144</f>
        <v>0.0050600000000000003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180</v>
      </c>
      <c r="AT144" s="228" t="s">
        <v>141</v>
      </c>
      <c r="AU144" s="228" t="s">
        <v>84</v>
      </c>
      <c r="AY144" s="14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180</v>
      </c>
      <c r="BM144" s="228" t="s">
        <v>181</v>
      </c>
    </row>
    <row r="145" s="2" customFormat="1" ht="24.15" customHeight="1">
      <c r="A145" s="35"/>
      <c r="B145" s="36"/>
      <c r="C145" s="216" t="s">
        <v>182</v>
      </c>
      <c r="D145" s="216" t="s">
        <v>125</v>
      </c>
      <c r="E145" s="217" t="s">
        <v>183</v>
      </c>
      <c r="F145" s="218" t="s">
        <v>184</v>
      </c>
      <c r="G145" s="219" t="s">
        <v>155</v>
      </c>
      <c r="H145" s="220">
        <v>3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0.00020000000000000001</v>
      </c>
      <c r="R145" s="226">
        <f>Q145*H145</f>
        <v>0.00060000000000000006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82</v>
      </c>
      <c r="AT145" s="228" t="s">
        <v>125</v>
      </c>
      <c r="AU145" s="228" t="s">
        <v>84</v>
      </c>
      <c r="AY145" s="14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82</v>
      </c>
      <c r="BM145" s="228" t="s">
        <v>185</v>
      </c>
    </row>
    <row r="146" s="2" customFormat="1" ht="24.15" customHeight="1">
      <c r="A146" s="35"/>
      <c r="B146" s="36"/>
      <c r="C146" s="216" t="s">
        <v>186</v>
      </c>
      <c r="D146" s="216" t="s">
        <v>125</v>
      </c>
      <c r="E146" s="217" t="s">
        <v>187</v>
      </c>
      <c r="F146" s="218" t="s">
        <v>188</v>
      </c>
      <c r="G146" s="219" t="s">
        <v>189</v>
      </c>
      <c r="H146" s="220">
        <v>12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0.00019000000000000001</v>
      </c>
      <c r="R146" s="226">
        <f>Q146*H146</f>
        <v>0.0022799999999999999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82</v>
      </c>
      <c r="AT146" s="228" t="s">
        <v>125</v>
      </c>
      <c r="AU146" s="228" t="s">
        <v>84</v>
      </c>
      <c r="AY146" s="14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82</v>
      </c>
      <c r="BM146" s="228" t="s">
        <v>190</v>
      </c>
    </row>
    <row r="147" s="2" customFormat="1" ht="24.15" customHeight="1">
      <c r="A147" s="35"/>
      <c r="B147" s="36"/>
      <c r="C147" s="216" t="s">
        <v>191</v>
      </c>
      <c r="D147" s="216" t="s">
        <v>125</v>
      </c>
      <c r="E147" s="217" t="s">
        <v>192</v>
      </c>
      <c r="F147" s="218" t="s">
        <v>193</v>
      </c>
      <c r="G147" s="219" t="s">
        <v>189</v>
      </c>
      <c r="H147" s="220">
        <v>63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0.00011</v>
      </c>
      <c r="R147" s="226">
        <f>Q147*H147</f>
        <v>0.0069300000000000004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150</v>
      </c>
      <c r="AT147" s="228" t="s">
        <v>125</v>
      </c>
      <c r="AU147" s="228" t="s">
        <v>84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150</v>
      </c>
      <c r="BM147" s="228" t="s">
        <v>194</v>
      </c>
    </row>
    <row r="148" s="2" customFormat="1" ht="24.15" customHeight="1">
      <c r="A148" s="35"/>
      <c r="B148" s="36"/>
      <c r="C148" s="230" t="s">
        <v>8</v>
      </c>
      <c r="D148" s="230" t="s">
        <v>141</v>
      </c>
      <c r="E148" s="231" t="s">
        <v>195</v>
      </c>
      <c r="F148" s="232" t="s">
        <v>196</v>
      </c>
      <c r="G148" s="233" t="s">
        <v>189</v>
      </c>
      <c r="H148" s="234">
        <v>75</v>
      </c>
      <c r="I148" s="235"/>
      <c r="J148" s="236">
        <f>ROUND(I148*H148,2)</f>
        <v>0</v>
      </c>
      <c r="K148" s="237"/>
      <c r="L148" s="238"/>
      <c r="M148" s="239" t="s">
        <v>1</v>
      </c>
      <c r="N148" s="240" t="s">
        <v>39</v>
      </c>
      <c r="O148" s="88"/>
      <c r="P148" s="226">
        <f>O148*H148</f>
        <v>0</v>
      </c>
      <c r="Q148" s="226">
        <v>0.001</v>
      </c>
      <c r="R148" s="226">
        <f>Q148*H148</f>
        <v>0.074999999999999997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180</v>
      </c>
      <c r="AT148" s="228" t="s">
        <v>141</v>
      </c>
      <c r="AU148" s="228" t="s">
        <v>84</v>
      </c>
      <c r="AY148" s="14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180</v>
      </c>
      <c r="BM148" s="228" t="s">
        <v>197</v>
      </c>
    </row>
    <row r="149" s="2" customFormat="1" ht="37.8" customHeight="1">
      <c r="A149" s="35"/>
      <c r="B149" s="36"/>
      <c r="C149" s="216" t="s">
        <v>198</v>
      </c>
      <c r="D149" s="216" t="s">
        <v>125</v>
      </c>
      <c r="E149" s="217" t="s">
        <v>199</v>
      </c>
      <c r="F149" s="218" t="s">
        <v>200</v>
      </c>
      <c r="G149" s="219" t="s">
        <v>155</v>
      </c>
      <c r="H149" s="220">
        <v>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39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150</v>
      </c>
      <c r="AT149" s="228" t="s">
        <v>125</v>
      </c>
      <c r="AU149" s="228" t="s">
        <v>84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150</v>
      </c>
      <c r="BM149" s="228" t="s">
        <v>201</v>
      </c>
    </row>
    <row r="150" s="12" customFormat="1" ht="22.8" customHeight="1">
      <c r="A150" s="12"/>
      <c r="B150" s="200"/>
      <c r="C150" s="201"/>
      <c r="D150" s="202" t="s">
        <v>73</v>
      </c>
      <c r="E150" s="214" t="s">
        <v>202</v>
      </c>
      <c r="F150" s="214" t="s">
        <v>203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SUM(P151:P163)</f>
        <v>0</v>
      </c>
      <c r="Q150" s="208"/>
      <c r="R150" s="209">
        <f>SUM(R151:R163)</f>
        <v>6.1640000000000006</v>
      </c>
      <c r="S150" s="208"/>
      <c r="T150" s="210">
        <f>SUM(T151:T163)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134</v>
      </c>
      <c r="AT150" s="212" t="s">
        <v>73</v>
      </c>
      <c r="AU150" s="212" t="s">
        <v>82</v>
      </c>
      <c r="AY150" s="211" t="s">
        <v>122</v>
      </c>
      <c r="BK150" s="213">
        <f>SUM(BK151:BK163)</f>
        <v>0</v>
      </c>
    </row>
    <row r="151" s="2" customFormat="1" ht="62.7" customHeight="1">
      <c r="A151" s="35"/>
      <c r="B151" s="36"/>
      <c r="C151" s="216" t="s">
        <v>204</v>
      </c>
      <c r="D151" s="216" t="s">
        <v>125</v>
      </c>
      <c r="E151" s="217" t="s">
        <v>205</v>
      </c>
      <c r="F151" s="218" t="s">
        <v>206</v>
      </c>
      <c r="G151" s="219" t="s">
        <v>207</v>
      </c>
      <c r="H151" s="220">
        <v>19.100000000000001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150</v>
      </c>
      <c r="AT151" s="228" t="s">
        <v>125</v>
      </c>
      <c r="AU151" s="228" t="s">
        <v>84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150</v>
      </c>
      <c r="BM151" s="228" t="s">
        <v>208</v>
      </c>
    </row>
    <row r="152" s="2" customFormat="1" ht="49.05" customHeight="1">
      <c r="A152" s="35"/>
      <c r="B152" s="36"/>
      <c r="C152" s="216" t="s">
        <v>209</v>
      </c>
      <c r="D152" s="216" t="s">
        <v>125</v>
      </c>
      <c r="E152" s="217" t="s">
        <v>210</v>
      </c>
      <c r="F152" s="218" t="s">
        <v>211</v>
      </c>
      <c r="G152" s="219" t="s">
        <v>207</v>
      </c>
      <c r="H152" s="220">
        <v>3.2000000000000002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39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150</v>
      </c>
      <c r="AT152" s="228" t="s">
        <v>125</v>
      </c>
      <c r="AU152" s="228" t="s">
        <v>84</v>
      </c>
      <c r="AY152" s="14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150</v>
      </c>
      <c r="BM152" s="228" t="s">
        <v>212</v>
      </c>
    </row>
    <row r="153" s="2" customFormat="1" ht="24.15" customHeight="1">
      <c r="A153" s="35"/>
      <c r="B153" s="36"/>
      <c r="C153" s="216" t="s">
        <v>213</v>
      </c>
      <c r="D153" s="216" t="s">
        <v>125</v>
      </c>
      <c r="E153" s="217" t="s">
        <v>214</v>
      </c>
      <c r="F153" s="218" t="s">
        <v>215</v>
      </c>
      <c r="G153" s="219" t="s">
        <v>207</v>
      </c>
      <c r="H153" s="220">
        <v>10.5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150</v>
      </c>
      <c r="AT153" s="228" t="s">
        <v>125</v>
      </c>
      <c r="AU153" s="228" t="s">
        <v>84</v>
      </c>
      <c r="AY153" s="14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150</v>
      </c>
      <c r="BM153" s="228" t="s">
        <v>216</v>
      </c>
    </row>
    <row r="154" s="2" customFormat="1" ht="37.8" customHeight="1">
      <c r="A154" s="35"/>
      <c r="B154" s="36"/>
      <c r="C154" s="216" t="s">
        <v>217</v>
      </c>
      <c r="D154" s="216" t="s">
        <v>125</v>
      </c>
      <c r="E154" s="217" t="s">
        <v>218</v>
      </c>
      <c r="F154" s="218" t="s">
        <v>219</v>
      </c>
      <c r="G154" s="219" t="s">
        <v>207</v>
      </c>
      <c r="H154" s="220">
        <v>3.2000000000000002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39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150</v>
      </c>
      <c r="AT154" s="228" t="s">
        <v>125</v>
      </c>
      <c r="AU154" s="228" t="s">
        <v>84</v>
      </c>
      <c r="AY154" s="14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150</v>
      </c>
      <c r="BM154" s="228" t="s">
        <v>220</v>
      </c>
    </row>
    <row r="155" s="2" customFormat="1" ht="49.05" customHeight="1">
      <c r="A155" s="35"/>
      <c r="B155" s="36"/>
      <c r="C155" s="216" t="s">
        <v>7</v>
      </c>
      <c r="D155" s="216" t="s">
        <v>125</v>
      </c>
      <c r="E155" s="217" t="s">
        <v>221</v>
      </c>
      <c r="F155" s="218" t="s">
        <v>222</v>
      </c>
      <c r="G155" s="219" t="s">
        <v>207</v>
      </c>
      <c r="H155" s="220">
        <v>19.100000000000001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39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150</v>
      </c>
      <c r="AT155" s="228" t="s">
        <v>125</v>
      </c>
      <c r="AU155" s="228" t="s">
        <v>84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150</v>
      </c>
      <c r="BM155" s="228" t="s">
        <v>223</v>
      </c>
    </row>
    <row r="156" s="2" customFormat="1" ht="14.4" customHeight="1">
      <c r="A156" s="35"/>
      <c r="B156" s="36"/>
      <c r="C156" s="230" t="s">
        <v>224</v>
      </c>
      <c r="D156" s="230" t="s">
        <v>141</v>
      </c>
      <c r="E156" s="231" t="s">
        <v>225</v>
      </c>
      <c r="F156" s="232" t="s">
        <v>226</v>
      </c>
      <c r="G156" s="233" t="s">
        <v>227</v>
      </c>
      <c r="H156" s="234">
        <v>9</v>
      </c>
      <c r="I156" s="235"/>
      <c r="J156" s="236">
        <f>ROUND(I156*H156,2)</f>
        <v>0</v>
      </c>
      <c r="K156" s="237"/>
      <c r="L156" s="238"/>
      <c r="M156" s="239" t="s">
        <v>1</v>
      </c>
      <c r="N156" s="240" t="s">
        <v>39</v>
      </c>
      <c r="O156" s="88"/>
      <c r="P156" s="226">
        <f>O156*H156</f>
        <v>0</v>
      </c>
      <c r="Q156" s="226">
        <v>0.11700000000000001</v>
      </c>
      <c r="R156" s="226">
        <f>Q156*H156</f>
        <v>1.0530000000000002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180</v>
      </c>
      <c r="AT156" s="228" t="s">
        <v>141</v>
      </c>
      <c r="AU156" s="228" t="s">
        <v>84</v>
      </c>
      <c r="AY156" s="14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82</v>
      </c>
      <c r="BK156" s="229">
        <f>ROUND(I156*H156,2)</f>
        <v>0</v>
      </c>
      <c r="BL156" s="14" t="s">
        <v>180</v>
      </c>
      <c r="BM156" s="228" t="s">
        <v>228</v>
      </c>
    </row>
    <row r="157" s="2" customFormat="1" ht="37.8" customHeight="1">
      <c r="A157" s="35"/>
      <c r="B157" s="36"/>
      <c r="C157" s="216" t="s">
        <v>229</v>
      </c>
      <c r="D157" s="216" t="s">
        <v>125</v>
      </c>
      <c r="E157" s="217" t="s">
        <v>230</v>
      </c>
      <c r="F157" s="218" t="s">
        <v>231</v>
      </c>
      <c r="G157" s="219" t="s">
        <v>227</v>
      </c>
      <c r="H157" s="220">
        <v>9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39</v>
      </c>
      <c r="O157" s="88"/>
      <c r="P157" s="226">
        <f>O157*H157</f>
        <v>0</v>
      </c>
      <c r="Q157" s="226">
        <v>0.10100000000000001</v>
      </c>
      <c r="R157" s="226">
        <f>Q157*H157</f>
        <v>0.90900000000000003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150</v>
      </c>
      <c r="AT157" s="228" t="s">
        <v>125</v>
      </c>
      <c r="AU157" s="228" t="s">
        <v>84</v>
      </c>
      <c r="AY157" s="14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150</v>
      </c>
      <c r="BM157" s="228" t="s">
        <v>232</v>
      </c>
    </row>
    <row r="158" s="2" customFormat="1" ht="37.8" customHeight="1">
      <c r="A158" s="35"/>
      <c r="B158" s="36"/>
      <c r="C158" s="216" t="s">
        <v>233</v>
      </c>
      <c r="D158" s="216" t="s">
        <v>125</v>
      </c>
      <c r="E158" s="217" t="s">
        <v>234</v>
      </c>
      <c r="F158" s="218" t="s">
        <v>235</v>
      </c>
      <c r="G158" s="219" t="s">
        <v>227</v>
      </c>
      <c r="H158" s="220">
        <v>9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39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150</v>
      </c>
      <c r="AT158" s="228" t="s">
        <v>125</v>
      </c>
      <c r="AU158" s="228" t="s">
        <v>84</v>
      </c>
      <c r="AY158" s="14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150</v>
      </c>
      <c r="BM158" s="228" t="s">
        <v>236</v>
      </c>
    </row>
    <row r="159" s="2" customFormat="1" ht="14.4" customHeight="1">
      <c r="A159" s="35"/>
      <c r="B159" s="36"/>
      <c r="C159" s="230" t="s">
        <v>237</v>
      </c>
      <c r="D159" s="230" t="s">
        <v>141</v>
      </c>
      <c r="E159" s="231" t="s">
        <v>238</v>
      </c>
      <c r="F159" s="232" t="s">
        <v>239</v>
      </c>
      <c r="G159" s="233" t="s">
        <v>128</v>
      </c>
      <c r="H159" s="234">
        <v>3.2000000000000002</v>
      </c>
      <c r="I159" s="235"/>
      <c r="J159" s="236">
        <f>ROUND(I159*H159,2)</f>
        <v>0</v>
      </c>
      <c r="K159" s="237"/>
      <c r="L159" s="238"/>
      <c r="M159" s="239" t="s">
        <v>1</v>
      </c>
      <c r="N159" s="240" t="s">
        <v>39</v>
      </c>
      <c r="O159" s="88"/>
      <c r="P159" s="226">
        <f>O159*H159</f>
        <v>0</v>
      </c>
      <c r="Q159" s="226">
        <v>1</v>
      </c>
      <c r="R159" s="226">
        <f>Q159*H159</f>
        <v>3.2000000000000002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180</v>
      </c>
      <c r="AT159" s="228" t="s">
        <v>141</v>
      </c>
      <c r="AU159" s="228" t="s">
        <v>84</v>
      </c>
      <c r="AY159" s="14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180</v>
      </c>
      <c r="BM159" s="228" t="s">
        <v>240</v>
      </c>
    </row>
    <row r="160" s="2" customFormat="1" ht="14.4" customHeight="1">
      <c r="A160" s="35"/>
      <c r="B160" s="36"/>
      <c r="C160" s="216" t="s">
        <v>241</v>
      </c>
      <c r="D160" s="216" t="s">
        <v>125</v>
      </c>
      <c r="E160" s="217" t="s">
        <v>242</v>
      </c>
      <c r="F160" s="218" t="s">
        <v>243</v>
      </c>
      <c r="G160" s="219" t="s">
        <v>227</v>
      </c>
      <c r="H160" s="220">
        <v>12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39</v>
      </c>
      <c r="O160" s="88"/>
      <c r="P160" s="226">
        <f>O160*H160</f>
        <v>0</v>
      </c>
      <c r="Q160" s="226">
        <v>0.083500000000000005</v>
      </c>
      <c r="R160" s="226">
        <f>Q160*H160</f>
        <v>1.002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150</v>
      </c>
      <c r="AT160" s="228" t="s">
        <v>125</v>
      </c>
      <c r="AU160" s="228" t="s">
        <v>84</v>
      </c>
      <c r="AY160" s="14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150</v>
      </c>
      <c r="BM160" s="228" t="s">
        <v>244</v>
      </c>
    </row>
    <row r="161" s="2" customFormat="1" ht="37.8" customHeight="1">
      <c r="A161" s="35"/>
      <c r="B161" s="36"/>
      <c r="C161" s="216" t="s">
        <v>245</v>
      </c>
      <c r="D161" s="216" t="s">
        <v>125</v>
      </c>
      <c r="E161" s="217" t="s">
        <v>246</v>
      </c>
      <c r="F161" s="218" t="s">
        <v>247</v>
      </c>
      <c r="G161" s="219" t="s">
        <v>155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39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150</v>
      </c>
      <c r="AT161" s="228" t="s">
        <v>125</v>
      </c>
      <c r="AU161" s="228" t="s">
        <v>84</v>
      </c>
      <c r="AY161" s="14" t="s">
        <v>122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150</v>
      </c>
      <c r="BM161" s="228" t="s">
        <v>248</v>
      </c>
    </row>
    <row r="162" s="2" customFormat="1" ht="24.15" customHeight="1">
      <c r="A162" s="35"/>
      <c r="B162" s="36"/>
      <c r="C162" s="216" t="s">
        <v>249</v>
      </c>
      <c r="D162" s="216" t="s">
        <v>125</v>
      </c>
      <c r="E162" s="217" t="s">
        <v>250</v>
      </c>
      <c r="F162" s="218" t="s">
        <v>251</v>
      </c>
      <c r="G162" s="219" t="s">
        <v>207</v>
      </c>
      <c r="H162" s="220">
        <v>1.8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39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150</v>
      </c>
      <c r="AT162" s="228" t="s">
        <v>125</v>
      </c>
      <c r="AU162" s="228" t="s">
        <v>84</v>
      </c>
      <c r="AY162" s="14" t="s">
        <v>122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82</v>
      </c>
      <c r="BK162" s="229">
        <f>ROUND(I162*H162,2)</f>
        <v>0</v>
      </c>
      <c r="BL162" s="14" t="s">
        <v>150</v>
      </c>
      <c r="BM162" s="228" t="s">
        <v>252</v>
      </c>
    </row>
    <row r="163" s="2" customFormat="1" ht="14.4" customHeight="1">
      <c r="A163" s="35"/>
      <c r="B163" s="36"/>
      <c r="C163" s="216" t="s">
        <v>253</v>
      </c>
      <c r="D163" s="216" t="s">
        <v>125</v>
      </c>
      <c r="E163" s="217" t="s">
        <v>254</v>
      </c>
      <c r="F163" s="218" t="s">
        <v>255</v>
      </c>
      <c r="G163" s="219" t="s">
        <v>256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150</v>
      </c>
      <c r="AT163" s="228" t="s">
        <v>125</v>
      </c>
      <c r="AU163" s="228" t="s">
        <v>84</v>
      </c>
      <c r="AY163" s="14" t="s">
        <v>122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150</v>
      </c>
      <c r="BM163" s="228" t="s">
        <v>257</v>
      </c>
    </row>
    <row r="164" s="12" customFormat="1" ht="22.8" customHeight="1">
      <c r="A164" s="12"/>
      <c r="B164" s="200"/>
      <c r="C164" s="201"/>
      <c r="D164" s="202" t="s">
        <v>73</v>
      </c>
      <c r="E164" s="214" t="s">
        <v>258</v>
      </c>
      <c r="F164" s="214" t="s">
        <v>259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SUM(P165:P166)</f>
        <v>0</v>
      </c>
      <c r="Q164" s="208"/>
      <c r="R164" s="209">
        <f>SUM(R165:R166)</f>
        <v>0</v>
      </c>
      <c r="S164" s="208"/>
      <c r="T164" s="210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134</v>
      </c>
      <c r="AT164" s="212" t="s">
        <v>73</v>
      </c>
      <c r="AU164" s="212" t="s">
        <v>82</v>
      </c>
      <c r="AY164" s="211" t="s">
        <v>122</v>
      </c>
      <c r="BK164" s="213">
        <f>SUM(BK165:BK166)</f>
        <v>0</v>
      </c>
    </row>
    <row r="165" s="2" customFormat="1" ht="24.15" customHeight="1">
      <c r="A165" s="35"/>
      <c r="B165" s="36"/>
      <c r="C165" s="216" t="s">
        <v>260</v>
      </c>
      <c r="D165" s="216" t="s">
        <v>125</v>
      </c>
      <c r="E165" s="217" t="s">
        <v>261</v>
      </c>
      <c r="F165" s="218" t="s">
        <v>262</v>
      </c>
      <c r="G165" s="219" t="s">
        <v>263</v>
      </c>
      <c r="H165" s="220">
        <v>1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39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150</v>
      </c>
      <c r="AT165" s="228" t="s">
        <v>125</v>
      </c>
      <c r="AU165" s="228" t="s">
        <v>84</v>
      </c>
      <c r="AY165" s="14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150</v>
      </c>
      <c r="BM165" s="228" t="s">
        <v>264</v>
      </c>
    </row>
    <row r="166" s="2" customFormat="1" ht="14.4" customHeight="1">
      <c r="A166" s="35"/>
      <c r="B166" s="36"/>
      <c r="C166" s="216" t="s">
        <v>265</v>
      </c>
      <c r="D166" s="216" t="s">
        <v>125</v>
      </c>
      <c r="E166" s="217" t="s">
        <v>266</v>
      </c>
      <c r="F166" s="218" t="s">
        <v>267</v>
      </c>
      <c r="G166" s="219" t="s">
        <v>155</v>
      </c>
      <c r="H166" s="220">
        <v>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39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268</v>
      </c>
      <c r="AT166" s="228" t="s">
        <v>125</v>
      </c>
      <c r="AU166" s="228" t="s">
        <v>84</v>
      </c>
      <c r="AY166" s="14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268</v>
      </c>
      <c r="BM166" s="228" t="s">
        <v>269</v>
      </c>
    </row>
    <row r="167" s="12" customFormat="1" ht="25.92" customHeight="1">
      <c r="A167" s="12"/>
      <c r="B167" s="200"/>
      <c r="C167" s="201"/>
      <c r="D167" s="202" t="s">
        <v>73</v>
      </c>
      <c r="E167" s="203" t="s">
        <v>270</v>
      </c>
      <c r="F167" s="203" t="s">
        <v>271</v>
      </c>
      <c r="G167" s="201"/>
      <c r="H167" s="201"/>
      <c r="I167" s="204"/>
      <c r="J167" s="205">
        <f>BK167</f>
        <v>0</v>
      </c>
      <c r="K167" s="201"/>
      <c r="L167" s="206"/>
      <c r="M167" s="207"/>
      <c r="N167" s="208"/>
      <c r="O167" s="208"/>
      <c r="P167" s="209">
        <f>P168+P169+P171</f>
        <v>0</v>
      </c>
      <c r="Q167" s="208"/>
      <c r="R167" s="209">
        <f>R168+R169+R171</f>
        <v>0</v>
      </c>
      <c r="S167" s="208"/>
      <c r="T167" s="210">
        <f>T168+T169+T171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1" t="s">
        <v>145</v>
      </c>
      <c r="AT167" s="212" t="s">
        <v>73</v>
      </c>
      <c r="AU167" s="212" t="s">
        <v>74</v>
      </c>
      <c r="AY167" s="211" t="s">
        <v>122</v>
      </c>
      <c r="BK167" s="213">
        <f>BK168+BK169+BK171</f>
        <v>0</v>
      </c>
    </row>
    <row r="168" s="2" customFormat="1" ht="37.8" customHeight="1">
      <c r="A168" s="35"/>
      <c r="B168" s="36"/>
      <c r="C168" s="216" t="s">
        <v>272</v>
      </c>
      <c r="D168" s="216" t="s">
        <v>125</v>
      </c>
      <c r="E168" s="217" t="s">
        <v>273</v>
      </c>
      <c r="F168" s="218" t="s">
        <v>274</v>
      </c>
      <c r="G168" s="219" t="s">
        <v>275</v>
      </c>
      <c r="H168" s="220">
        <v>1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39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268</v>
      </c>
      <c r="AT168" s="228" t="s">
        <v>125</v>
      </c>
      <c r="AU168" s="228" t="s">
        <v>82</v>
      </c>
      <c r="AY168" s="14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268</v>
      </c>
      <c r="BM168" s="228" t="s">
        <v>276</v>
      </c>
    </row>
    <row r="169" s="12" customFormat="1" ht="22.8" customHeight="1">
      <c r="A169" s="12"/>
      <c r="B169" s="200"/>
      <c r="C169" s="201"/>
      <c r="D169" s="202" t="s">
        <v>73</v>
      </c>
      <c r="E169" s="214" t="s">
        <v>277</v>
      </c>
      <c r="F169" s="214" t="s">
        <v>278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P170</f>
        <v>0</v>
      </c>
      <c r="Q169" s="208"/>
      <c r="R169" s="209">
        <f>R170</f>
        <v>0</v>
      </c>
      <c r="S169" s="208"/>
      <c r="T169" s="210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145</v>
      </c>
      <c r="AT169" s="212" t="s">
        <v>73</v>
      </c>
      <c r="AU169" s="212" t="s">
        <v>82</v>
      </c>
      <c r="AY169" s="211" t="s">
        <v>122</v>
      </c>
      <c r="BK169" s="213">
        <f>BK170</f>
        <v>0</v>
      </c>
    </row>
    <row r="170" s="2" customFormat="1" ht="24.15" customHeight="1">
      <c r="A170" s="35"/>
      <c r="B170" s="36"/>
      <c r="C170" s="216" t="s">
        <v>279</v>
      </c>
      <c r="D170" s="216" t="s">
        <v>125</v>
      </c>
      <c r="E170" s="217" t="s">
        <v>280</v>
      </c>
      <c r="F170" s="218" t="s">
        <v>281</v>
      </c>
      <c r="G170" s="219" t="s">
        <v>282</v>
      </c>
      <c r="H170" s="220">
        <v>1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39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268</v>
      </c>
      <c r="AT170" s="228" t="s">
        <v>125</v>
      </c>
      <c r="AU170" s="228" t="s">
        <v>84</v>
      </c>
      <c r="AY170" s="14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82</v>
      </c>
      <c r="BK170" s="229">
        <f>ROUND(I170*H170,2)</f>
        <v>0</v>
      </c>
      <c r="BL170" s="14" t="s">
        <v>268</v>
      </c>
      <c r="BM170" s="228" t="s">
        <v>283</v>
      </c>
    </row>
    <row r="171" s="12" customFormat="1" ht="22.8" customHeight="1">
      <c r="A171" s="12"/>
      <c r="B171" s="200"/>
      <c r="C171" s="201"/>
      <c r="D171" s="202" t="s">
        <v>73</v>
      </c>
      <c r="E171" s="214" t="s">
        <v>284</v>
      </c>
      <c r="F171" s="214" t="s">
        <v>285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P172</f>
        <v>0</v>
      </c>
      <c r="Q171" s="208"/>
      <c r="R171" s="209">
        <f>R172</f>
        <v>0</v>
      </c>
      <c r="S171" s="208"/>
      <c r="T171" s="21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145</v>
      </c>
      <c r="AT171" s="212" t="s">
        <v>73</v>
      </c>
      <c r="AU171" s="212" t="s">
        <v>82</v>
      </c>
      <c r="AY171" s="211" t="s">
        <v>122</v>
      </c>
      <c r="BK171" s="213">
        <f>BK172</f>
        <v>0</v>
      </c>
    </row>
    <row r="172" s="2" customFormat="1" ht="24.15" customHeight="1">
      <c r="A172" s="35"/>
      <c r="B172" s="36"/>
      <c r="C172" s="216" t="s">
        <v>286</v>
      </c>
      <c r="D172" s="216" t="s">
        <v>125</v>
      </c>
      <c r="E172" s="217" t="s">
        <v>287</v>
      </c>
      <c r="F172" s="218" t="s">
        <v>288</v>
      </c>
      <c r="G172" s="219" t="s">
        <v>282</v>
      </c>
      <c r="H172" s="220">
        <v>1</v>
      </c>
      <c r="I172" s="221"/>
      <c r="J172" s="222">
        <f>ROUND(I172*H172,2)</f>
        <v>0</v>
      </c>
      <c r="K172" s="223"/>
      <c r="L172" s="41"/>
      <c r="M172" s="241" t="s">
        <v>1</v>
      </c>
      <c r="N172" s="242" t="s">
        <v>39</v>
      </c>
      <c r="O172" s="243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268</v>
      </c>
      <c r="AT172" s="228" t="s">
        <v>125</v>
      </c>
      <c r="AU172" s="228" t="s">
        <v>84</v>
      </c>
      <c r="AY172" s="14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268</v>
      </c>
      <c r="BM172" s="228" t="s">
        <v>289</v>
      </c>
    </row>
    <row r="173" s="2" customFormat="1" ht="6.96" customHeight="1">
      <c r="A173" s="35"/>
      <c r="B173" s="63"/>
      <c r="C173" s="64"/>
      <c r="D173" s="64"/>
      <c r="E173" s="64"/>
      <c r="F173" s="64"/>
      <c r="G173" s="64"/>
      <c r="H173" s="64"/>
      <c r="I173" s="64"/>
      <c r="J173" s="64"/>
      <c r="K173" s="64"/>
      <c r="L173" s="41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sheet="1" autoFilter="0" formatColumns="0" formatRows="0" objects="1" scenarios="1" spinCount="100000" saltValue="0I0z+tO1yh/F5z6W9QFXQazn0lJlFB3GsrKuGKh2Q8TOZbQ5NrpxJ8AD9kQpGKLTbHwcNRB/WbWpojd0tHeJ1Q==" hashValue="oBKhY4oppfvQxcJhh/SO0TN3Ulz6Bmx3OEpERkoMHjQBC7nh0CAGiOVq1PVF10CpOBUPs/xhgUz/RuByu/2Jpg==" algorithmName="SHA-512" password="CC35"/>
  <autoFilter ref="C126:K17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VD Koryčany - zásobování elektrickou energií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29. 7. 2020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ROUND((SUM(BE127:BE224)),  2)</f>
        <v>0</v>
      </c>
      <c r="G33" s="35"/>
      <c r="H33" s="35"/>
      <c r="I33" s="152">
        <v>0.20999999999999999</v>
      </c>
      <c r="J33" s="151">
        <f>ROUND(((SUM(BE127:BE224))*I33),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ROUND((SUM(BF127:BF224)),  2)</f>
        <v>0</v>
      </c>
      <c r="G34" s="35"/>
      <c r="H34" s="35"/>
      <c r="I34" s="152">
        <v>0.14999999999999999</v>
      </c>
      <c r="J34" s="151">
        <f>ROUND(((SUM(BF127:BF224))*I34),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ROUND((SUM(BG127:BG224)),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ROUND((SUM(BH127:BH224)),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ROUND((SUM(BI127:BI224)),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VD Koryčany - zásobování elektrickou energií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03 - Kabelové rozvody NN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VD Koryčany</v>
      </c>
      <c r="G89" s="37"/>
      <c r="H89" s="37"/>
      <c r="I89" s="29" t="s">
        <v>22</v>
      </c>
      <c r="J89" s="76" t="str">
        <f>IF(J12="","",J12)</f>
        <v>29. 7. 2020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hidden="1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6"/>
      <c r="C99" s="177"/>
      <c r="D99" s="178" t="s">
        <v>98</v>
      </c>
      <c r="E99" s="179"/>
      <c r="F99" s="179"/>
      <c r="G99" s="179"/>
      <c r="H99" s="179"/>
      <c r="I99" s="179"/>
      <c r="J99" s="180">
        <f>J137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2"/>
      <c r="C100" s="183"/>
      <c r="D100" s="184" t="s">
        <v>99</v>
      </c>
      <c r="E100" s="185"/>
      <c r="F100" s="185"/>
      <c r="G100" s="185"/>
      <c r="H100" s="185"/>
      <c r="I100" s="185"/>
      <c r="J100" s="186">
        <f>J138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102</v>
      </c>
      <c r="E101" s="185"/>
      <c r="F101" s="185"/>
      <c r="G101" s="185"/>
      <c r="H101" s="185"/>
      <c r="I101" s="185"/>
      <c r="J101" s="186">
        <f>J169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103</v>
      </c>
      <c r="E102" s="185"/>
      <c r="F102" s="185"/>
      <c r="G102" s="185"/>
      <c r="H102" s="185"/>
      <c r="I102" s="185"/>
      <c r="J102" s="186">
        <f>J205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291</v>
      </c>
      <c r="E103" s="185"/>
      <c r="F103" s="185"/>
      <c r="G103" s="185"/>
      <c r="H103" s="185"/>
      <c r="I103" s="185"/>
      <c r="J103" s="186">
        <f>J212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292</v>
      </c>
      <c r="E104" s="185"/>
      <c r="F104" s="185"/>
      <c r="G104" s="185"/>
      <c r="H104" s="185"/>
      <c r="I104" s="185"/>
      <c r="J104" s="186">
        <f>J216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76"/>
      <c r="C105" s="177"/>
      <c r="D105" s="178" t="s">
        <v>104</v>
      </c>
      <c r="E105" s="179"/>
      <c r="F105" s="179"/>
      <c r="G105" s="179"/>
      <c r="H105" s="179"/>
      <c r="I105" s="179"/>
      <c r="J105" s="180">
        <f>J218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2"/>
      <c r="C106" s="183"/>
      <c r="D106" s="184" t="s">
        <v>105</v>
      </c>
      <c r="E106" s="185"/>
      <c r="F106" s="185"/>
      <c r="G106" s="185"/>
      <c r="H106" s="185"/>
      <c r="I106" s="185"/>
      <c r="J106" s="186">
        <f>J219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2"/>
      <c r="C107" s="183"/>
      <c r="D107" s="184" t="s">
        <v>106</v>
      </c>
      <c r="E107" s="185"/>
      <c r="F107" s="185"/>
      <c r="G107" s="185"/>
      <c r="H107" s="185"/>
      <c r="I107" s="185"/>
      <c r="J107" s="186">
        <f>J223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/>
    <row r="111" hidden="1"/>
    <row r="112" hidden="1"/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107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1" t="str">
        <f>E7</f>
        <v>VD Koryčany - zásobování elektrickou energií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89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SO 03 - Kabelové rozvody NN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>VD Koryčany</v>
      </c>
      <c r="G121" s="37"/>
      <c r="H121" s="37"/>
      <c r="I121" s="29" t="s">
        <v>22</v>
      </c>
      <c r="J121" s="76" t="str">
        <f>IF(J12="","",J12)</f>
        <v>29. 7. 2020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29" t="s">
        <v>30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29" t="s">
        <v>32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8"/>
      <c r="B126" s="189"/>
      <c r="C126" s="190" t="s">
        <v>108</v>
      </c>
      <c r="D126" s="191" t="s">
        <v>59</v>
      </c>
      <c r="E126" s="191" t="s">
        <v>55</v>
      </c>
      <c r="F126" s="191" t="s">
        <v>56</v>
      </c>
      <c r="G126" s="191" t="s">
        <v>109</v>
      </c>
      <c r="H126" s="191" t="s">
        <v>110</v>
      </c>
      <c r="I126" s="191" t="s">
        <v>111</v>
      </c>
      <c r="J126" s="192" t="s">
        <v>93</v>
      </c>
      <c r="K126" s="193" t="s">
        <v>112</v>
      </c>
      <c r="L126" s="194"/>
      <c r="M126" s="97" t="s">
        <v>1</v>
      </c>
      <c r="N126" s="98" t="s">
        <v>38</v>
      </c>
      <c r="O126" s="98" t="s">
        <v>113</v>
      </c>
      <c r="P126" s="98" t="s">
        <v>114</v>
      </c>
      <c r="Q126" s="98" t="s">
        <v>115</v>
      </c>
      <c r="R126" s="98" t="s">
        <v>116</v>
      </c>
      <c r="S126" s="98" t="s">
        <v>117</v>
      </c>
      <c r="T126" s="99" t="s">
        <v>118</v>
      </c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</row>
    <row r="127" s="2" customFormat="1" ht="22.8" customHeight="1">
      <c r="A127" s="35"/>
      <c r="B127" s="36"/>
      <c r="C127" s="104" t="s">
        <v>119</v>
      </c>
      <c r="D127" s="37"/>
      <c r="E127" s="37"/>
      <c r="F127" s="37"/>
      <c r="G127" s="37"/>
      <c r="H127" s="37"/>
      <c r="I127" s="37"/>
      <c r="J127" s="195">
        <f>BK127</f>
        <v>0</v>
      </c>
      <c r="K127" s="37"/>
      <c r="L127" s="41"/>
      <c r="M127" s="100"/>
      <c r="N127" s="196"/>
      <c r="O127" s="101"/>
      <c r="P127" s="197">
        <f>P128+P137+P218</f>
        <v>0</v>
      </c>
      <c r="Q127" s="101"/>
      <c r="R127" s="197">
        <f>R128+R137+R218</f>
        <v>64.520195999999999</v>
      </c>
      <c r="S127" s="101"/>
      <c r="T127" s="198">
        <f>T128+T137+T218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73</v>
      </c>
      <c r="AU127" s="14" t="s">
        <v>95</v>
      </c>
      <c r="BK127" s="199">
        <f>BK128+BK137+BK218</f>
        <v>0</v>
      </c>
    </row>
    <row r="128" s="12" customFormat="1" ht="25.92" customHeight="1">
      <c r="A128" s="12"/>
      <c r="B128" s="200"/>
      <c r="C128" s="201"/>
      <c r="D128" s="202" t="s">
        <v>73</v>
      </c>
      <c r="E128" s="203" t="s">
        <v>120</v>
      </c>
      <c r="F128" s="203" t="s">
        <v>121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</f>
        <v>0</v>
      </c>
      <c r="Q128" s="208"/>
      <c r="R128" s="209">
        <f>R129</f>
        <v>0</v>
      </c>
      <c r="S128" s="208"/>
      <c r="T128" s="21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82</v>
      </c>
      <c r="AT128" s="212" t="s">
        <v>73</v>
      </c>
      <c r="AU128" s="212" t="s">
        <v>74</v>
      </c>
      <c r="AY128" s="211" t="s">
        <v>122</v>
      </c>
      <c r="BK128" s="213">
        <f>BK129</f>
        <v>0</v>
      </c>
    </row>
    <row r="129" s="12" customFormat="1" ht="22.8" customHeight="1">
      <c r="A129" s="12"/>
      <c r="B129" s="200"/>
      <c r="C129" s="201"/>
      <c r="D129" s="202" t="s">
        <v>73</v>
      </c>
      <c r="E129" s="214" t="s">
        <v>123</v>
      </c>
      <c r="F129" s="214" t="s">
        <v>124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SUM(P130:P136)</f>
        <v>0</v>
      </c>
      <c r="Q129" s="208"/>
      <c r="R129" s="209">
        <f>SUM(R130:R136)</f>
        <v>0</v>
      </c>
      <c r="S129" s="208"/>
      <c r="T129" s="210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82</v>
      </c>
      <c r="AT129" s="212" t="s">
        <v>73</v>
      </c>
      <c r="AU129" s="212" t="s">
        <v>82</v>
      </c>
      <c r="AY129" s="211" t="s">
        <v>122</v>
      </c>
      <c r="BK129" s="213">
        <f>SUM(BK130:BK136)</f>
        <v>0</v>
      </c>
    </row>
    <row r="130" s="2" customFormat="1" ht="24.15" customHeight="1">
      <c r="A130" s="35"/>
      <c r="B130" s="36"/>
      <c r="C130" s="216" t="s">
        <v>82</v>
      </c>
      <c r="D130" s="216" t="s">
        <v>125</v>
      </c>
      <c r="E130" s="217" t="s">
        <v>293</v>
      </c>
      <c r="F130" s="218" t="s">
        <v>127</v>
      </c>
      <c r="G130" s="219" t="s">
        <v>128</v>
      </c>
      <c r="H130" s="220">
        <v>43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129</v>
      </c>
      <c r="AT130" s="228" t="s">
        <v>125</v>
      </c>
      <c r="AU130" s="228" t="s">
        <v>84</v>
      </c>
      <c r="AY130" s="14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129</v>
      </c>
      <c r="BM130" s="228" t="s">
        <v>294</v>
      </c>
    </row>
    <row r="131" s="2" customFormat="1" ht="37.8" customHeight="1">
      <c r="A131" s="35"/>
      <c r="B131" s="36"/>
      <c r="C131" s="216" t="s">
        <v>84</v>
      </c>
      <c r="D131" s="216" t="s">
        <v>125</v>
      </c>
      <c r="E131" s="217" t="s">
        <v>295</v>
      </c>
      <c r="F131" s="218" t="s">
        <v>132</v>
      </c>
      <c r="G131" s="219" t="s">
        <v>128</v>
      </c>
      <c r="H131" s="220">
        <v>430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129</v>
      </c>
      <c r="AT131" s="228" t="s">
        <v>125</v>
      </c>
      <c r="AU131" s="228" t="s">
        <v>84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129</v>
      </c>
      <c r="BM131" s="228" t="s">
        <v>296</v>
      </c>
    </row>
    <row r="132" s="2" customFormat="1" ht="24.15" customHeight="1">
      <c r="A132" s="35"/>
      <c r="B132" s="36"/>
      <c r="C132" s="216" t="s">
        <v>134</v>
      </c>
      <c r="D132" s="216" t="s">
        <v>125</v>
      </c>
      <c r="E132" s="217" t="s">
        <v>297</v>
      </c>
      <c r="F132" s="218" t="s">
        <v>298</v>
      </c>
      <c r="G132" s="219" t="s">
        <v>128</v>
      </c>
      <c r="H132" s="220">
        <v>43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129</v>
      </c>
      <c r="AT132" s="228" t="s">
        <v>125</v>
      </c>
      <c r="AU132" s="228" t="s">
        <v>84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129</v>
      </c>
      <c r="BM132" s="228" t="s">
        <v>299</v>
      </c>
    </row>
    <row r="133" s="2" customFormat="1" ht="37.8" customHeight="1">
      <c r="A133" s="35"/>
      <c r="B133" s="36"/>
      <c r="C133" s="216" t="s">
        <v>129</v>
      </c>
      <c r="D133" s="216" t="s">
        <v>125</v>
      </c>
      <c r="E133" s="217" t="s">
        <v>135</v>
      </c>
      <c r="F133" s="218" t="s">
        <v>300</v>
      </c>
      <c r="G133" s="219" t="s">
        <v>128</v>
      </c>
      <c r="H133" s="220">
        <v>3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129</v>
      </c>
      <c r="AT133" s="228" t="s">
        <v>125</v>
      </c>
      <c r="AU133" s="228" t="s">
        <v>84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129</v>
      </c>
      <c r="BM133" s="228" t="s">
        <v>301</v>
      </c>
    </row>
    <row r="134" s="2" customFormat="1" ht="37.8" customHeight="1">
      <c r="A134" s="35"/>
      <c r="B134" s="36"/>
      <c r="C134" s="216" t="s">
        <v>145</v>
      </c>
      <c r="D134" s="216" t="s">
        <v>125</v>
      </c>
      <c r="E134" s="217" t="s">
        <v>302</v>
      </c>
      <c r="F134" s="218" t="s">
        <v>303</v>
      </c>
      <c r="G134" s="219" t="s">
        <v>128</v>
      </c>
      <c r="H134" s="220">
        <v>2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129</v>
      </c>
      <c r="AT134" s="228" t="s">
        <v>125</v>
      </c>
      <c r="AU134" s="228" t="s">
        <v>84</v>
      </c>
      <c r="AY134" s="14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129</v>
      </c>
      <c r="BM134" s="228" t="s">
        <v>304</v>
      </c>
    </row>
    <row r="135" s="2" customFormat="1" ht="24.15" customHeight="1">
      <c r="A135" s="35"/>
      <c r="B135" s="36"/>
      <c r="C135" s="216" t="s">
        <v>152</v>
      </c>
      <c r="D135" s="216" t="s">
        <v>125</v>
      </c>
      <c r="E135" s="217" t="s">
        <v>305</v>
      </c>
      <c r="F135" s="218" t="s">
        <v>306</v>
      </c>
      <c r="G135" s="219" t="s">
        <v>128</v>
      </c>
      <c r="H135" s="220">
        <v>5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129</v>
      </c>
      <c r="AT135" s="228" t="s">
        <v>125</v>
      </c>
      <c r="AU135" s="228" t="s">
        <v>84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129</v>
      </c>
      <c r="BM135" s="228" t="s">
        <v>307</v>
      </c>
    </row>
    <row r="136" s="2" customFormat="1" ht="37.8" customHeight="1">
      <c r="A136" s="35"/>
      <c r="B136" s="36"/>
      <c r="C136" s="216" t="s">
        <v>159</v>
      </c>
      <c r="D136" s="216" t="s">
        <v>125</v>
      </c>
      <c r="E136" s="217" t="s">
        <v>138</v>
      </c>
      <c r="F136" s="218" t="s">
        <v>139</v>
      </c>
      <c r="G136" s="219" t="s">
        <v>128</v>
      </c>
      <c r="H136" s="220">
        <v>33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129</v>
      </c>
      <c r="AT136" s="228" t="s">
        <v>125</v>
      </c>
      <c r="AU136" s="228" t="s">
        <v>84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129</v>
      </c>
      <c r="BM136" s="228" t="s">
        <v>308</v>
      </c>
    </row>
    <row r="137" s="12" customFormat="1" ht="25.92" customHeight="1">
      <c r="A137" s="12"/>
      <c r="B137" s="200"/>
      <c r="C137" s="201"/>
      <c r="D137" s="202" t="s">
        <v>73</v>
      </c>
      <c r="E137" s="203" t="s">
        <v>141</v>
      </c>
      <c r="F137" s="203" t="s">
        <v>142</v>
      </c>
      <c r="G137" s="201"/>
      <c r="H137" s="201"/>
      <c r="I137" s="204"/>
      <c r="J137" s="205">
        <f>BK137</f>
        <v>0</v>
      </c>
      <c r="K137" s="201"/>
      <c r="L137" s="206"/>
      <c r="M137" s="207"/>
      <c r="N137" s="208"/>
      <c r="O137" s="208"/>
      <c r="P137" s="209">
        <f>P138+P169+P205+P212+P216</f>
        <v>0</v>
      </c>
      <c r="Q137" s="208"/>
      <c r="R137" s="209">
        <f>R138+R169+R205+R212+R216</f>
        <v>64.520195999999999</v>
      </c>
      <c r="S137" s="208"/>
      <c r="T137" s="210">
        <f>T138+T169+T205+T212+T216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134</v>
      </c>
      <c r="AT137" s="212" t="s">
        <v>73</v>
      </c>
      <c r="AU137" s="212" t="s">
        <v>74</v>
      </c>
      <c r="AY137" s="211" t="s">
        <v>122</v>
      </c>
      <c r="BK137" s="213">
        <f>BK138+BK169+BK205+BK212+BK216</f>
        <v>0</v>
      </c>
    </row>
    <row r="138" s="12" customFormat="1" ht="22.8" customHeight="1">
      <c r="A138" s="12"/>
      <c r="B138" s="200"/>
      <c r="C138" s="201"/>
      <c r="D138" s="202" t="s">
        <v>73</v>
      </c>
      <c r="E138" s="214" t="s">
        <v>143</v>
      </c>
      <c r="F138" s="214" t="s">
        <v>144</v>
      </c>
      <c r="G138" s="201"/>
      <c r="H138" s="201"/>
      <c r="I138" s="204"/>
      <c r="J138" s="215">
        <f>BK138</f>
        <v>0</v>
      </c>
      <c r="K138" s="201"/>
      <c r="L138" s="206"/>
      <c r="M138" s="207"/>
      <c r="N138" s="208"/>
      <c r="O138" s="208"/>
      <c r="P138" s="209">
        <f>SUM(P139:P168)</f>
        <v>0</v>
      </c>
      <c r="Q138" s="208"/>
      <c r="R138" s="209">
        <f>SUM(R139:R168)</f>
        <v>1.6789399999999999</v>
      </c>
      <c r="S138" s="208"/>
      <c r="T138" s="210">
        <f>SUM(T139:T168)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134</v>
      </c>
      <c r="AT138" s="212" t="s">
        <v>73</v>
      </c>
      <c r="AU138" s="212" t="s">
        <v>82</v>
      </c>
      <c r="AY138" s="211" t="s">
        <v>122</v>
      </c>
      <c r="BK138" s="213">
        <f>SUM(BK139:BK168)</f>
        <v>0</v>
      </c>
    </row>
    <row r="139" s="2" customFormat="1" ht="14.4" customHeight="1">
      <c r="A139" s="35"/>
      <c r="B139" s="36"/>
      <c r="C139" s="230" t="s">
        <v>165</v>
      </c>
      <c r="D139" s="230" t="s">
        <v>141</v>
      </c>
      <c r="E139" s="231" t="s">
        <v>309</v>
      </c>
      <c r="F139" s="232" t="s">
        <v>310</v>
      </c>
      <c r="G139" s="233" t="s">
        <v>189</v>
      </c>
      <c r="H139" s="234">
        <v>325</v>
      </c>
      <c r="I139" s="235"/>
      <c r="J139" s="236">
        <f>ROUND(I139*H139,2)</f>
        <v>0</v>
      </c>
      <c r="K139" s="237"/>
      <c r="L139" s="238"/>
      <c r="M139" s="239" t="s">
        <v>1</v>
      </c>
      <c r="N139" s="240" t="s">
        <v>39</v>
      </c>
      <c r="O139" s="88"/>
      <c r="P139" s="226">
        <f>O139*H139</f>
        <v>0</v>
      </c>
      <c r="Q139" s="226">
        <v>0.00025000000000000001</v>
      </c>
      <c r="R139" s="226">
        <f>Q139*H139</f>
        <v>0.081250000000000003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180</v>
      </c>
      <c r="AT139" s="228" t="s">
        <v>141</v>
      </c>
      <c r="AU139" s="228" t="s">
        <v>84</v>
      </c>
      <c r="AY139" s="14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180</v>
      </c>
      <c r="BM139" s="228" t="s">
        <v>311</v>
      </c>
    </row>
    <row r="140" s="2" customFormat="1" ht="14.4" customHeight="1">
      <c r="A140" s="35"/>
      <c r="B140" s="36"/>
      <c r="C140" s="230" t="s">
        <v>169</v>
      </c>
      <c r="D140" s="230" t="s">
        <v>141</v>
      </c>
      <c r="E140" s="231" t="s">
        <v>312</v>
      </c>
      <c r="F140" s="232" t="s">
        <v>313</v>
      </c>
      <c r="G140" s="233" t="s">
        <v>189</v>
      </c>
      <c r="H140" s="234">
        <v>138</v>
      </c>
      <c r="I140" s="235"/>
      <c r="J140" s="236">
        <f>ROUND(I140*H140,2)</f>
        <v>0</v>
      </c>
      <c r="K140" s="237"/>
      <c r="L140" s="238"/>
      <c r="M140" s="239" t="s">
        <v>1</v>
      </c>
      <c r="N140" s="240" t="s">
        <v>39</v>
      </c>
      <c r="O140" s="88"/>
      <c r="P140" s="226">
        <f>O140*H140</f>
        <v>0</v>
      </c>
      <c r="Q140" s="226">
        <v>0.0019400000000000001</v>
      </c>
      <c r="R140" s="226">
        <f>Q140*H140</f>
        <v>0.26772000000000001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180</v>
      </c>
      <c r="AT140" s="228" t="s">
        <v>141</v>
      </c>
      <c r="AU140" s="228" t="s">
        <v>84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180</v>
      </c>
      <c r="BM140" s="228" t="s">
        <v>314</v>
      </c>
    </row>
    <row r="141" s="2" customFormat="1" ht="14.4" customHeight="1">
      <c r="A141" s="35"/>
      <c r="B141" s="36"/>
      <c r="C141" s="230" t="s">
        <v>173</v>
      </c>
      <c r="D141" s="230" t="s">
        <v>141</v>
      </c>
      <c r="E141" s="231" t="s">
        <v>315</v>
      </c>
      <c r="F141" s="232" t="s">
        <v>316</v>
      </c>
      <c r="G141" s="233" t="s">
        <v>189</v>
      </c>
      <c r="H141" s="234">
        <v>206</v>
      </c>
      <c r="I141" s="235"/>
      <c r="J141" s="236">
        <f>ROUND(I141*H141,2)</f>
        <v>0</v>
      </c>
      <c r="K141" s="237"/>
      <c r="L141" s="238"/>
      <c r="M141" s="239" t="s">
        <v>1</v>
      </c>
      <c r="N141" s="240" t="s">
        <v>39</v>
      </c>
      <c r="O141" s="88"/>
      <c r="P141" s="226">
        <f>O141*H141</f>
        <v>0</v>
      </c>
      <c r="Q141" s="226">
        <v>0.0018699999999999999</v>
      </c>
      <c r="R141" s="226">
        <f>Q141*H141</f>
        <v>0.38522000000000001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180</v>
      </c>
      <c r="AT141" s="228" t="s">
        <v>141</v>
      </c>
      <c r="AU141" s="228" t="s">
        <v>84</v>
      </c>
      <c r="AY141" s="14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180</v>
      </c>
      <c r="BM141" s="228" t="s">
        <v>317</v>
      </c>
    </row>
    <row r="142" s="2" customFormat="1" ht="14.4" customHeight="1">
      <c r="A142" s="35"/>
      <c r="B142" s="36"/>
      <c r="C142" s="230" t="s">
        <v>177</v>
      </c>
      <c r="D142" s="230" t="s">
        <v>141</v>
      </c>
      <c r="E142" s="231" t="s">
        <v>318</v>
      </c>
      <c r="F142" s="232" t="s">
        <v>319</v>
      </c>
      <c r="G142" s="233" t="s">
        <v>189</v>
      </c>
      <c r="H142" s="234">
        <v>27</v>
      </c>
      <c r="I142" s="235"/>
      <c r="J142" s="236">
        <f>ROUND(I142*H142,2)</f>
        <v>0</v>
      </c>
      <c r="K142" s="237"/>
      <c r="L142" s="238"/>
      <c r="M142" s="239" t="s">
        <v>1</v>
      </c>
      <c r="N142" s="240" t="s">
        <v>39</v>
      </c>
      <c r="O142" s="88"/>
      <c r="P142" s="226">
        <f>O142*H142</f>
        <v>0</v>
      </c>
      <c r="Q142" s="226">
        <v>0.0030599999999999998</v>
      </c>
      <c r="R142" s="226">
        <f>Q142*H142</f>
        <v>0.082619999999999999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180</v>
      </c>
      <c r="AT142" s="228" t="s">
        <v>141</v>
      </c>
      <c r="AU142" s="228" t="s">
        <v>84</v>
      </c>
      <c r="AY142" s="14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180</v>
      </c>
      <c r="BM142" s="228" t="s">
        <v>320</v>
      </c>
    </row>
    <row r="143" s="2" customFormat="1" ht="14.4" customHeight="1">
      <c r="A143" s="35"/>
      <c r="B143" s="36"/>
      <c r="C143" s="230" t="s">
        <v>182</v>
      </c>
      <c r="D143" s="230" t="s">
        <v>141</v>
      </c>
      <c r="E143" s="231" t="s">
        <v>321</v>
      </c>
      <c r="F143" s="232" t="s">
        <v>322</v>
      </c>
      <c r="G143" s="233" t="s">
        <v>189</v>
      </c>
      <c r="H143" s="234">
        <v>151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39</v>
      </c>
      <c r="O143" s="88"/>
      <c r="P143" s="226">
        <f>O143*H143</f>
        <v>0</v>
      </c>
      <c r="Q143" s="226">
        <v>0.0054299999999999999</v>
      </c>
      <c r="R143" s="226">
        <f>Q143*H143</f>
        <v>0.81992999999999994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180</v>
      </c>
      <c r="AT143" s="228" t="s">
        <v>141</v>
      </c>
      <c r="AU143" s="228" t="s">
        <v>84</v>
      </c>
      <c r="AY143" s="14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180</v>
      </c>
      <c r="BM143" s="228" t="s">
        <v>323</v>
      </c>
    </row>
    <row r="144" s="2" customFormat="1" ht="76.35" customHeight="1">
      <c r="A144" s="35"/>
      <c r="B144" s="36"/>
      <c r="C144" s="230" t="s">
        <v>186</v>
      </c>
      <c r="D144" s="230" t="s">
        <v>141</v>
      </c>
      <c r="E144" s="231" t="s">
        <v>324</v>
      </c>
      <c r="F144" s="232" t="s">
        <v>325</v>
      </c>
      <c r="G144" s="233" t="s">
        <v>189</v>
      </c>
      <c r="H144" s="234">
        <v>170</v>
      </c>
      <c r="I144" s="235"/>
      <c r="J144" s="236">
        <f>ROUND(I144*H144,2)</f>
        <v>0</v>
      </c>
      <c r="K144" s="237"/>
      <c r="L144" s="238"/>
      <c r="M144" s="239" t="s">
        <v>1</v>
      </c>
      <c r="N144" s="240" t="s">
        <v>39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180</v>
      </c>
      <c r="AT144" s="228" t="s">
        <v>141</v>
      </c>
      <c r="AU144" s="228" t="s">
        <v>84</v>
      </c>
      <c r="AY144" s="14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180</v>
      </c>
      <c r="BM144" s="228" t="s">
        <v>326</v>
      </c>
    </row>
    <row r="145" s="2" customFormat="1" ht="49.05" customHeight="1">
      <c r="A145" s="35"/>
      <c r="B145" s="36"/>
      <c r="C145" s="216" t="s">
        <v>191</v>
      </c>
      <c r="D145" s="216" t="s">
        <v>125</v>
      </c>
      <c r="E145" s="217" t="s">
        <v>327</v>
      </c>
      <c r="F145" s="218" t="s">
        <v>328</v>
      </c>
      <c r="G145" s="219" t="s">
        <v>189</v>
      </c>
      <c r="H145" s="220">
        <v>325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150</v>
      </c>
      <c r="AT145" s="228" t="s">
        <v>125</v>
      </c>
      <c r="AU145" s="228" t="s">
        <v>84</v>
      </c>
      <c r="AY145" s="14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150</v>
      </c>
      <c r="BM145" s="228" t="s">
        <v>329</v>
      </c>
    </row>
    <row r="146" s="2" customFormat="1" ht="49.05" customHeight="1">
      <c r="A146" s="35"/>
      <c r="B146" s="36"/>
      <c r="C146" s="216" t="s">
        <v>8</v>
      </c>
      <c r="D146" s="216" t="s">
        <v>125</v>
      </c>
      <c r="E146" s="217" t="s">
        <v>330</v>
      </c>
      <c r="F146" s="218" t="s">
        <v>331</v>
      </c>
      <c r="G146" s="219" t="s">
        <v>189</v>
      </c>
      <c r="H146" s="220">
        <v>138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150</v>
      </c>
      <c r="AT146" s="228" t="s">
        <v>125</v>
      </c>
      <c r="AU146" s="228" t="s">
        <v>84</v>
      </c>
      <c r="AY146" s="14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150</v>
      </c>
      <c r="BM146" s="228" t="s">
        <v>332</v>
      </c>
    </row>
    <row r="147" s="2" customFormat="1" ht="49.05" customHeight="1">
      <c r="A147" s="35"/>
      <c r="B147" s="36"/>
      <c r="C147" s="216" t="s">
        <v>198</v>
      </c>
      <c r="D147" s="216" t="s">
        <v>125</v>
      </c>
      <c r="E147" s="217" t="s">
        <v>333</v>
      </c>
      <c r="F147" s="218" t="s">
        <v>334</v>
      </c>
      <c r="G147" s="219" t="s">
        <v>189</v>
      </c>
      <c r="H147" s="220">
        <v>206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150</v>
      </c>
      <c r="AT147" s="228" t="s">
        <v>125</v>
      </c>
      <c r="AU147" s="228" t="s">
        <v>84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150</v>
      </c>
      <c r="BM147" s="228" t="s">
        <v>335</v>
      </c>
    </row>
    <row r="148" s="2" customFormat="1" ht="49.05" customHeight="1">
      <c r="A148" s="35"/>
      <c r="B148" s="36"/>
      <c r="C148" s="216" t="s">
        <v>204</v>
      </c>
      <c r="D148" s="216" t="s">
        <v>125</v>
      </c>
      <c r="E148" s="217" t="s">
        <v>336</v>
      </c>
      <c r="F148" s="218" t="s">
        <v>337</v>
      </c>
      <c r="G148" s="219" t="s">
        <v>189</v>
      </c>
      <c r="H148" s="220">
        <v>27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39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150</v>
      </c>
      <c r="AT148" s="228" t="s">
        <v>125</v>
      </c>
      <c r="AU148" s="228" t="s">
        <v>84</v>
      </c>
      <c r="AY148" s="14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150</v>
      </c>
      <c r="BM148" s="228" t="s">
        <v>338</v>
      </c>
    </row>
    <row r="149" s="2" customFormat="1" ht="49.05" customHeight="1">
      <c r="A149" s="35"/>
      <c r="B149" s="36"/>
      <c r="C149" s="216" t="s">
        <v>209</v>
      </c>
      <c r="D149" s="216" t="s">
        <v>125</v>
      </c>
      <c r="E149" s="217" t="s">
        <v>339</v>
      </c>
      <c r="F149" s="218" t="s">
        <v>340</v>
      </c>
      <c r="G149" s="219" t="s">
        <v>189</v>
      </c>
      <c r="H149" s="220">
        <v>151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39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150</v>
      </c>
      <c r="AT149" s="228" t="s">
        <v>125</v>
      </c>
      <c r="AU149" s="228" t="s">
        <v>84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150</v>
      </c>
      <c r="BM149" s="228" t="s">
        <v>341</v>
      </c>
    </row>
    <row r="150" s="2" customFormat="1" ht="90" customHeight="1">
      <c r="A150" s="35"/>
      <c r="B150" s="36"/>
      <c r="C150" s="216" t="s">
        <v>213</v>
      </c>
      <c r="D150" s="216" t="s">
        <v>125</v>
      </c>
      <c r="E150" s="217" t="s">
        <v>342</v>
      </c>
      <c r="F150" s="218" t="s">
        <v>343</v>
      </c>
      <c r="G150" s="219" t="s">
        <v>189</v>
      </c>
      <c r="H150" s="220">
        <v>344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39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150</v>
      </c>
      <c r="AT150" s="228" t="s">
        <v>125</v>
      </c>
      <c r="AU150" s="228" t="s">
        <v>84</v>
      </c>
      <c r="AY150" s="14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150</v>
      </c>
      <c r="BM150" s="228" t="s">
        <v>344</v>
      </c>
    </row>
    <row r="151" s="2" customFormat="1" ht="90" customHeight="1">
      <c r="A151" s="35"/>
      <c r="B151" s="36"/>
      <c r="C151" s="216" t="s">
        <v>217</v>
      </c>
      <c r="D151" s="216" t="s">
        <v>125</v>
      </c>
      <c r="E151" s="217" t="s">
        <v>345</v>
      </c>
      <c r="F151" s="218" t="s">
        <v>346</v>
      </c>
      <c r="G151" s="219" t="s">
        <v>189</v>
      </c>
      <c r="H151" s="220">
        <v>112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150</v>
      </c>
      <c r="AT151" s="228" t="s">
        <v>125</v>
      </c>
      <c r="AU151" s="228" t="s">
        <v>84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150</v>
      </c>
      <c r="BM151" s="228" t="s">
        <v>347</v>
      </c>
    </row>
    <row r="152" s="2" customFormat="1" ht="24.15" customHeight="1">
      <c r="A152" s="35"/>
      <c r="B152" s="36"/>
      <c r="C152" s="216" t="s">
        <v>7</v>
      </c>
      <c r="D152" s="216" t="s">
        <v>125</v>
      </c>
      <c r="E152" s="217" t="s">
        <v>348</v>
      </c>
      <c r="F152" s="218" t="s">
        <v>349</v>
      </c>
      <c r="G152" s="219" t="s">
        <v>155</v>
      </c>
      <c r="H152" s="220">
        <v>24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39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150</v>
      </c>
      <c r="AT152" s="228" t="s">
        <v>125</v>
      </c>
      <c r="AU152" s="228" t="s">
        <v>84</v>
      </c>
      <c r="AY152" s="14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150</v>
      </c>
      <c r="BM152" s="228" t="s">
        <v>350</v>
      </c>
    </row>
    <row r="153" s="2" customFormat="1" ht="24.15" customHeight="1">
      <c r="A153" s="35"/>
      <c r="B153" s="36"/>
      <c r="C153" s="216" t="s">
        <v>224</v>
      </c>
      <c r="D153" s="216" t="s">
        <v>125</v>
      </c>
      <c r="E153" s="217" t="s">
        <v>351</v>
      </c>
      <c r="F153" s="218" t="s">
        <v>352</v>
      </c>
      <c r="G153" s="219" t="s">
        <v>155</v>
      </c>
      <c r="H153" s="220">
        <v>8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150</v>
      </c>
      <c r="AT153" s="228" t="s">
        <v>125</v>
      </c>
      <c r="AU153" s="228" t="s">
        <v>84</v>
      </c>
      <c r="AY153" s="14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150</v>
      </c>
      <c r="BM153" s="228" t="s">
        <v>353</v>
      </c>
    </row>
    <row r="154" s="2" customFormat="1" ht="24.15" customHeight="1">
      <c r="A154" s="35"/>
      <c r="B154" s="36"/>
      <c r="C154" s="216" t="s">
        <v>229</v>
      </c>
      <c r="D154" s="216" t="s">
        <v>125</v>
      </c>
      <c r="E154" s="217" t="s">
        <v>354</v>
      </c>
      <c r="F154" s="218" t="s">
        <v>355</v>
      </c>
      <c r="G154" s="219" t="s">
        <v>155</v>
      </c>
      <c r="H154" s="220">
        <v>8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39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150</v>
      </c>
      <c r="AT154" s="228" t="s">
        <v>125</v>
      </c>
      <c r="AU154" s="228" t="s">
        <v>84</v>
      </c>
      <c r="AY154" s="14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150</v>
      </c>
      <c r="BM154" s="228" t="s">
        <v>356</v>
      </c>
    </row>
    <row r="155" s="2" customFormat="1" ht="24.15" customHeight="1">
      <c r="A155" s="35"/>
      <c r="B155" s="36"/>
      <c r="C155" s="230" t="s">
        <v>233</v>
      </c>
      <c r="D155" s="230" t="s">
        <v>141</v>
      </c>
      <c r="E155" s="231" t="s">
        <v>357</v>
      </c>
      <c r="F155" s="232" t="s">
        <v>358</v>
      </c>
      <c r="G155" s="233" t="s">
        <v>155</v>
      </c>
      <c r="H155" s="234">
        <v>2</v>
      </c>
      <c r="I155" s="235"/>
      <c r="J155" s="236">
        <f>ROUND(I155*H155,2)</f>
        <v>0</v>
      </c>
      <c r="K155" s="237"/>
      <c r="L155" s="238"/>
      <c r="M155" s="239" t="s">
        <v>1</v>
      </c>
      <c r="N155" s="240" t="s">
        <v>39</v>
      </c>
      <c r="O155" s="88"/>
      <c r="P155" s="226">
        <f>O155*H155</f>
        <v>0</v>
      </c>
      <c r="Q155" s="226">
        <v>0.0080999999999999996</v>
      </c>
      <c r="R155" s="226">
        <f>Q155*H155</f>
        <v>0.016199999999999999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180</v>
      </c>
      <c r="AT155" s="228" t="s">
        <v>141</v>
      </c>
      <c r="AU155" s="228" t="s">
        <v>84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180</v>
      </c>
      <c r="BM155" s="228" t="s">
        <v>359</v>
      </c>
    </row>
    <row r="156" s="2" customFormat="1" ht="37.8" customHeight="1">
      <c r="A156" s="35"/>
      <c r="B156" s="36"/>
      <c r="C156" s="216" t="s">
        <v>237</v>
      </c>
      <c r="D156" s="216" t="s">
        <v>125</v>
      </c>
      <c r="E156" s="217" t="s">
        <v>360</v>
      </c>
      <c r="F156" s="218" t="s">
        <v>361</v>
      </c>
      <c r="G156" s="219" t="s">
        <v>155</v>
      </c>
      <c r="H156" s="220">
        <v>2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39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150</v>
      </c>
      <c r="AT156" s="228" t="s">
        <v>125</v>
      </c>
      <c r="AU156" s="228" t="s">
        <v>84</v>
      </c>
      <c r="AY156" s="14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82</v>
      </c>
      <c r="BK156" s="229">
        <f>ROUND(I156*H156,2)</f>
        <v>0</v>
      </c>
      <c r="BL156" s="14" t="s">
        <v>150</v>
      </c>
      <c r="BM156" s="228" t="s">
        <v>362</v>
      </c>
    </row>
    <row r="157" s="2" customFormat="1" ht="24.15" customHeight="1">
      <c r="A157" s="35"/>
      <c r="B157" s="36"/>
      <c r="C157" s="216" t="s">
        <v>241</v>
      </c>
      <c r="D157" s="216" t="s">
        <v>125</v>
      </c>
      <c r="E157" s="217" t="s">
        <v>363</v>
      </c>
      <c r="F157" s="218" t="s">
        <v>364</v>
      </c>
      <c r="G157" s="219" t="s">
        <v>155</v>
      </c>
      <c r="H157" s="220">
        <v>25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39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150</v>
      </c>
      <c r="AT157" s="228" t="s">
        <v>125</v>
      </c>
      <c r="AU157" s="228" t="s">
        <v>84</v>
      </c>
      <c r="AY157" s="14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150</v>
      </c>
      <c r="BM157" s="228" t="s">
        <v>365</v>
      </c>
    </row>
    <row r="158" s="2" customFormat="1" ht="24.15" customHeight="1">
      <c r="A158" s="35"/>
      <c r="B158" s="36"/>
      <c r="C158" s="230" t="s">
        <v>245</v>
      </c>
      <c r="D158" s="230" t="s">
        <v>141</v>
      </c>
      <c r="E158" s="231" t="s">
        <v>366</v>
      </c>
      <c r="F158" s="232" t="s">
        <v>367</v>
      </c>
      <c r="G158" s="233" t="s">
        <v>368</v>
      </c>
      <c r="H158" s="234">
        <v>1</v>
      </c>
      <c r="I158" s="235"/>
      <c r="J158" s="236">
        <f>ROUND(I158*H158,2)</f>
        <v>0</v>
      </c>
      <c r="K158" s="237"/>
      <c r="L158" s="238"/>
      <c r="M158" s="239" t="s">
        <v>1</v>
      </c>
      <c r="N158" s="240" t="s">
        <v>39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149</v>
      </c>
      <c r="AT158" s="228" t="s">
        <v>141</v>
      </c>
      <c r="AU158" s="228" t="s">
        <v>84</v>
      </c>
      <c r="AY158" s="14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150</v>
      </c>
      <c r="BM158" s="228" t="s">
        <v>369</v>
      </c>
    </row>
    <row r="159" s="2" customFormat="1" ht="37.8" customHeight="1">
      <c r="A159" s="35"/>
      <c r="B159" s="36"/>
      <c r="C159" s="216" t="s">
        <v>249</v>
      </c>
      <c r="D159" s="216" t="s">
        <v>125</v>
      </c>
      <c r="E159" s="217" t="s">
        <v>370</v>
      </c>
      <c r="F159" s="218" t="s">
        <v>371</v>
      </c>
      <c r="G159" s="219" t="s">
        <v>155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39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150</v>
      </c>
      <c r="AT159" s="228" t="s">
        <v>125</v>
      </c>
      <c r="AU159" s="228" t="s">
        <v>84</v>
      </c>
      <c r="AY159" s="14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150</v>
      </c>
      <c r="BM159" s="228" t="s">
        <v>372</v>
      </c>
    </row>
    <row r="160" s="2" customFormat="1" ht="49.05" customHeight="1">
      <c r="A160" s="35"/>
      <c r="B160" s="36"/>
      <c r="C160" s="216" t="s">
        <v>253</v>
      </c>
      <c r="D160" s="216" t="s">
        <v>125</v>
      </c>
      <c r="E160" s="217" t="s">
        <v>373</v>
      </c>
      <c r="F160" s="218" t="s">
        <v>374</v>
      </c>
      <c r="G160" s="219" t="s">
        <v>155</v>
      </c>
      <c r="H160" s="220">
        <v>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39</v>
      </c>
      <c r="O160" s="88"/>
      <c r="P160" s="226">
        <f>O160*H160</f>
        <v>0</v>
      </c>
      <c r="Q160" s="226">
        <v>0.001</v>
      </c>
      <c r="R160" s="226">
        <f>Q160*H160</f>
        <v>0.001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150</v>
      </c>
      <c r="AT160" s="228" t="s">
        <v>125</v>
      </c>
      <c r="AU160" s="228" t="s">
        <v>84</v>
      </c>
      <c r="AY160" s="14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150</v>
      </c>
      <c r="BM160" s="228" t="s">
        <v>375</v>
      </c>
    </row>
    <row r="161" s="2" customFormat="1" ht="14.4" customHeight="1">
      <c r="A161" s="35"/>
      <c r="B161" s="36"/>
      <c r="C161" s="230" t="s">
        <v>260</v>
      </c>
      <c r="D161" s="230" t="s">
        <v>141</v>
      </c>
      <c r="E161" s="231" t="s">
        <v>376</v>
      </c>
      <c r="F161" s="232" t="s">
        <v>377</v>
      </c>
      <c r="G161" s="233" t="s">
        <v>378</v>
      </c>
      <c r="H161" s="234">
        <v>25</v>
      </c>
      <c r="I161" s="235"/>
      <c r="J161" s="236">
        <f>ROUND(I161*H161,2)</f>
        <v>0</v>
      </c>
      <c r="K161" s="237"/>
      <c r="L161" s="238"/>
      <c r="M161" s="239" t="s">
        <v>1</v>
      </c>
      <c r="N161" s="240" t="s">
        <v>39</v>
      </c>
      <c r="O161" s="88"/>
      <c r="P161" s="226">
        <f>O161*H161</f>
        <v>0</v>
      </c>
      <c r="Q161" s="226">
        <v>0.001</v>
      </c>
      <c r="R161" s="226">
        <f>Q161*H161</f>
        <v>0.025000000000000001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180</v>
      </c>
      <c r="AT161" s="228" t="s">
        <v>141</v>
      </c>
      <c r="AU161" s="228" t="s">
        <v>84</v>
      </c>
      <c r="AY161" s="14" t="s">
        <v>122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180</v>
      </c>
      <c r="BM161" s="228" t="s">
        <v>379</v>
      </c>
    </row>
    <row r="162" s="2" customFormat="1" ht="49.05" customHeight="1">
      <c r="A162" s="35"/>
      <c r="B162" s="36"/>
      <c r="C162" s="216" t="s">
        <v>265</v>
      </c>
      <c r="D162" s="216" t="s">
        <v>125</v>
      </c>
      <c r="E162" s="217" t="s">
        <v>380</v>
      </c>
      <c r="F162" s="218" t="s">
        <v>381</v>
      </c>
      <c r="G162" s="219" t="s">
        <v>189</v>
      </c>
      <c r="H162" s="220">
        <v>25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39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150</v>
      </c>
      <c r="AT162" s="228" t="s">
        <v>125</v>
      </c>
      <c r="AU162" s="228" t="s">
        <v>84</v>
      </c>
      <c r="AY162" s="14" t="s">
        <v>122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82</v>
      </c>
      <c r="BK162" s="229">
        <f>ROUND(I162*H162,2)</f>
        <v>0</v>
      </c>
      <c r="BL162" s="14" t="s">
        <v>150</v>
      </c>
      <c r="BM162" s="228" t="s">
        <v>382</v>
      </c>
    </row>
    <row r="163" s="2" customFormat="1" ht="49.05" customHeight="1">
      <c r="A163" s="35"/>
      <c r="B163" s="36"/>
      <c r="C163" s="216" t="s">
        <v>272</v>
      </c>
      <c r="D163" s="216" t="s">
        <v>125</v>
      </c>
      <c r="E163" s="217" t="s">
        <v>383</v>
      </c>
      <c r="F163" s="218" t="s">
        <v>384</v>
      </c>
      <c r="G163" s="219" t="s">
        <v>155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150</v>
      </c>
      <c r="AT163" s="228" t="s">
        <v>125</v>
      </c>
      <c r="AU163" s="228" t="s">
        <v>84</v>
      </c>
      <c r="AY163" s="14" t="s">
        <v>122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150</v>
      </c>
      <c r="BM163" s="228" t="s">
        <v>385</v>
      </c>
    </row>
    <row r="164" s="2" customFormat="1" ht="14.4" customHeight="1">
      <c r="A164" s="35"/>
      <c r="B164" s="36"/>
      <c r="C164" s="216" t="s">
        <v>279</v>
      </c>
      <c r="D164" s="216" t="s">
        <v>125</v>
      </c>
      <c r="E164" s="217" t="s">
        <v>386</v>
      </c>
      <c r="F164" s="218" t="s">
        <v>387</v>
      </c>
      <c r="G164" s="219" t="s">
        <v>189</v>
      </c>
      <c r="H164" s="220">
        <v>80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39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150</v>
      </c>
      <c r="AT164" s="228" t="s">
        <v>125</v>
      </c>
      <c r="AU164" s="228" t="s">
        <v>84</v>
      </c>
      <c r="AY164" s="14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82</v>
      </c>
      <c r="BK164" s="229">
        <f>ROUND(I164*H164,2)</f>
        <v>0</v>
      </c>
      <c r="BL164" s="14" t="s">
        <v>150</v>
      </c>
      <c r="BM164" s="228" t="s">
        <v>388</v>
      </c>
    </row>
    <row r="165" s="2" customFormat="1" ht="14.4" customHeight="1">
      <c r="A165" s="35"/>
      <c r="B165" s="36"/>
      <c r="C165" s="216" t="s">
        <v>286</v>
      </c>
      <c r="D165" s="216" t="s">
        <v>125</v>
      </c>
      <c r="E165" s="217" t="s">
        <v>389</v>
      </c>
      <c r="F165" s="218" t="s">
        <v>390</v>
      </c>
      <c r="G165" s="219" t="s">
        <v>391</v>
      </c>
      <c r="H165" s="220">
        <v>24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39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392</v>
      </c>
      <c r="AT165" s="228" t="s">
        <v>125</v>
      </c>
      <c r="AU165" s="228" t="s">
        <v>84</v>
      </c>
      <c r="AY165" s="14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392</v>
      </c>
      <c r="BM165" s="228" t="s">
        <v>393</v>
      </c>
    </row>
    <row r="166" s="2" customFormat="1" ht="14.4" customHeight="1">
      <c r="A166" s="35"/>
      <c r="B166" s="36"/>
      <c r="C166" s="230" t="s">
        <v>394</v>
      </c>
      <c r="D166" s="230" t="s">
        <v>141</v>
      </c>
      <c r="E166" s="231" t="s">
        <v>395</v>
      </c>
      <c r="F166" s="232" t="s">
        <v>396</v>
      </c>
      <c r="G166" s="233" t="s">
        <v>397</v>
      </c>
      <c r="H166" s="234">
        <v>4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39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180</v>
      </c>
      <c r="AT166" s="228" t="s">
        <v>141</v>
      </c>
      <c r="AU166" s="228" t="s">
        <v>84</v>
      </c>
      <c r="AY166" s="14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180</v>
      </c>
      <c r="BM166" s="228" t="s">
        <v>398</v>
      </c>
    </row>
    <row r="167" s="2" customFormat="1" ht="14.4" customHeight="1">
      <c r="A167" s="35"/>
      <c r="B167" s="36"/>
      <c r="C167" s="216" t="s">
        <v>399</v>
      </c>
      <c r="D167" s="216" t="s">
        <v>125</v>
      </c>
      <c r="E167" s="217" t="s">
        <v>400</v>
      </c>
      <c r="F167" s="218" t="s">
        <v>401</v>
      </c>
      <c r="G167" s="219" t="s">
        <v>155</v>
      </c>
      <c r="H167" s="220">
        <v>14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39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180</v>
      </c>
      <c r="AT167" s="228" t="s">
        <v>125</v>
      </c>
      <c r="AU167" s="228" t="s">
        <v>84</v>
      </c>
      <c r="AY167" s="14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82</v>
      </c>
      <c r="BK167" s="229">
        <f>ROUND(I167*H167,2)</f>
        <v>0</v>
      </c>
      <c r="BL167" s="14" t="s">
        <v>180</v>
      </c>
      <c r="BM167" s="228" t="s">
        <v>402</v>
      </c>
    </row>
    <row r="168" s="2" customFormat="1" ht="49.05" customHeight="1">
      <c r="A168" s="35"/>
      <c r="B168" s="36"/>
      <c r="C168" s="230" t="s">
        <v>403</v>
      </c>
      <c r="D168" s="230" t="s">
        <v>141</v>
      </c>
      <c r="E168" s="231" t="s">
        <v>404</v>
      </c>
      <c r="F168" s="232" t="s">
        <v>405</v>
      </c>
      <c r="G168" s="233" t="s">
        <v>155</v>
      </c>
      <c r="H168" s="234">
        <v>2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39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180</v>
      </c>
      <c r="AT168" s="228" t="s">
        <v>141</v>
      </c>
      <c r="AU168" s="228" t="s">
        <v>84</v>
      </c>
      <c r="AY168" s="14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180</v>
      </c>
      <c r="BM168" s="228" t="s">
        <v>406</v>
      </c>
    </row>
    <row r="169" s="12" customFormat="1" ht="22.8" customHeight="1">
      <c r="A169" s="12"/>
      <c r="B169" s="200"/>
      <c r="C169" s="201"/>
      <c r="D169" s="202" t="s">
        <v>73</v>
      </c>
      <c r="E169" s="214" t="s">
        <v>202</v>
      </c>
      <c r="F169" s="214" t="s">
        <v>203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SUM(P170:P204)</f>
        <v>0</v>
      </c>
      <c r="Q169" s="208"/>
      <c r="R169" s="209">
        <f>SUM(R170:R204)</f>
        <v>62.841255999999994</v>
      </c>
      <c r="S169" s="208"/>
      <c r="T169" s="210">
        <f>SUM(T170:T204)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134</v>
      </c>
      <c r="AT169" s="212" t="s">
        <v>73</v>
      </c>
      <c r="AU169" s="212" t="s">
        <v>82</v>
      </c>
      <c r="AY169" s="211" t="s">
        <v>122</v>
      </c>
      <c r="BK169" s="213">
        <f>SUM(BK170:BK204)</f>
        <v>0</v>
      </c>
    </row>
    <row r="170" s="2" customFormat="1" ht="14.4" customHeight="1">
      <c r="A170" s="35"/>
      <c r="B170" s="36"/>
      <c r="C170" s="216" t="s">
        <v>407</v>
      </c>
      <c r="D170" s="216" t="s">
        <v>125</v>
      </c>
      <c r="E170" s="217" t="s">
        <v>408</v>
      </c>
      <c r="F170" s="218" t="s">
        <v>409</v>
      </c>
      <c r="G170" s="219" t="s">
        <v>155</v>
      </c>
      <c r="H170" s="220">
        <v>2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39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150</v>
      </c>
      <c r="AT170" s="228" t="s">
        <v>125</v>
      </c>
      <c r="AU170" s="228" t="s">
        <v>84</v>
      </c>
      <c r="AY170" s="14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82</v>
      </c>
      <c r="BK170" s="229">
        <f>ROUND(I170*H170,2)</f>
        <v>0</v>
      </c>
      <c r="BL170" s="14" t="s">
        <v>150</v>
      </c>
      <c r="BM170" s="228" t="s">
        <v>410</v>
      </c>
    </row>
    <row r="171" s="2" customFormat="1" ht="24.15" customHeight="1">
      <c r="A171" s="35"/>
      <c r="B171" s="36"/>
      <c r="C171" s="216" t="s">
        <v>411</v>
      </c>
      <c r="D171" s="216" t="s">
        <v>125</v>
      </c>
      <c r="E171" s="217" t="s">
        <v>412</v>
      </c>
      <c r="F171" s="218" t="s">
        <v>413</v>
      </c>
      <c r="G171" s="219" t="s">
        <v>155</v>
      </c>
      <c r="H171" s="220">
        <v>3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39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150</v>
      </c>
      <c r="AT171" s="228" t="s">
        <v>125</v>
      </c>
      <c r="AU171" s="228" t="s">
        <v>84</v>
      </c>
      <c r="AY171" s="14" t="s">
        <v>122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82</v>
      </c>
      <c r="BK171" s="229">
        <f>ROUND(I171*H171,2)</f>
        <v>0</v>
      </c>
      <c r="BL171" s="14" t="s">
        <v>150</v>
      </c>
      <c r="BM171" s="228" t="s">
        <v>414</v>
      </c>
    </row>
    <row r="172" s="2" customFormat="1" ht="37.8" customHeight="1">
      <c r="A172" s="35"/>
      <c r="B172" s="36"/>
      <c r="C172" s="216" t="s">
        <v>415</v>
      </c>
      <c r="D172" s="216" t="s">
        <v>125</v>
      </c>
      <c r="E172" s="217" t="s">
        <v>416</v>
      </c>
      <c r="F172" s="218" t="s">
        <v>417</v>
      </c>
      <c r="G172" s="219" t="s">
        <v>227</v>
      </c>
      <c r="H172" s="220">
        <v>86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39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150</v>
      </c>
      <c r="AT172" s="228" t="s">
        <v>125</v>
      </c>
      <c r="AU172" s="228" t="s">
        <v>84</v>
      </c>
      <c r="AY172" s="14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150</v>
      </c>
      <c r="BM172" s="228" t="s">
        <v>418</v>
      </c>
    </row>
    <row r="173" s="2" customFormat="1" ht="76.35" customHeight="1">
      <c r="A173" s="35"/>
      <c r="B173" s="36"/>
      <c r="C173" s="216" t="s">
        <v>419</v>
      </c>
      <c r="D173" s="216" t="s">
        <v>125</v>
      </c>
      <c r="E173" s="217" t="s">
        <v>420</v>
      </c>
      <c r="F173" s="218" t="s">
        <v>421</v>
      </c>
      <c r="G173" s="219" t="s">
        <v>155</v>
      </c>
      <c r="H173" s="220">
        <v>1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39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150</v>
      </c>
      <c r="AT173" s="228" t="s">
        <v>125</v>
      </c>
      <c r="AU173" s="228" t="s">
        <v>84</v>
      </c>
      <c r="AY173" s="14" t="s">
        <v>122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82</v>
      </c>
      <c r="BK173" s="229">
        <f>ROUND(I173*H173,2)</f>
        <v>0</v>
      </c>
      <c r="BL173" s="14" t="s">
        <v>150</v>
      </c>
      <c r="BM173" s="228" t="s">
        <v>422</v>
      </c>
    </row>
    <row r="174" s="2" customFormat="1" ht="62.7" customHeight="1">
      <c r="A174" s="35"/>
      <c r="B174" s="36"/>
      <c r="C174" s="216" t="s">
        <v>423</v>
      </c>
      <c r="D174" s="216" t="s">
        <v>125</v>
      </c>
      <c r="E174" s="217" t="s">
        <v>424</v>
      </c>
      <c r="F174" s="218" t="s">
        <v>425</v>
      </c>
      <c r="G174" s="219" t="s">
        <v>189</v>
      </c>
      <c r="H174" s="220">
        <v>39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39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150</v>
      </c>
      <c r="AT174" s="228" t="s">
        <v>125</v>
      </c>
      <c r="AU174" s="228" t="s">
        <v>84</v>
      </c>
      <c r="AY174" s="14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150</v>
      </c>
      <c r="BM174" s="228" t="s">
        <v>426</v>
      </c>
    </row>
    <row r="175" s="2" customFormat="1" ht="62.7" customHeight="1">
      <c r="A175" s="35"/>
      <c r="B175" s="36"/>
      <c r="C175" s="216" t="s">
        <v>427</v>
      </c>
      <c r="D175" s="216" t="s">
        <v>125</v>
      </c>
      <c r="E175" s="217" t="s">
        <v>428</v>
      </c>
      <c r="F175" s="218" t="s">
        <v>429</v>
      </c>
      <c r="G175" s="219" t="s">
        <v>189</v>
      </c>
      <c r="H175" s="220">
        <v>84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39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150</v>
      </c>
      <c r="AT175" s="228" t="s">
        <v>125</v>
      </c>
      <c r="AU175" s="228" t="s">
        <v>84</v>
      </c>
      <c r="AY175" s="14" t="s">
        <v>122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82</v>
      </c>
      <c r="BK175" s="229">
        <f>ROUND(I175*H175,2)</f>
        <v>0</v>
      </c>
      <c r="BL175" s="14" t="s">
        <v>150</v>
      </c>
      <c r="BM175" s="228" t="s">
        <v>430</v>
      </c>
    </row>
    <row r="176" s="2" customFormat="1" ht="49.05" customHeight="1">
      <c r="A176" s="35"/>
      <c r="B176" s="36"/>
      <c r="C176" s="216" t="s">
        <v>431</v>
      </c>
      <c r="D176" s="216" t="s">
        <v>125</v>
      </c>
      <c r="E176" s="217" t="s">
        <v>432</v>
      </c>
      <c r="F176" s="218" t="s">
        <v>433</v>
      </c>
      <c r="G176" s="219" t="s">
        <v>189</v>
      </c>
      <c r="H176" s="220">
        <v>31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39</v>
      </c>
      <c r="O176" s="88"/>
      <c r="P176" s="226">
        <f>O176*H176</f>
        <v>0</v>
      </c>
      <c r="Q176" s="226">
        <v>0.15614</v>
      </c>
      <c r="R176" s="226">
        <f>Q176*H176</f>
        <v>4.8403400000000003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150</v>
      </c>
      <c r="AT176" s="228" t="s">
        <v>125</v>
      </c>
      <c r="AU176" s="228" t="s">
        <v>84</v>
      </c>
      <c r="AY176" s="14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150</v>
      </c>
      <c r="BM176" s="228" t="s">
        <v>434</v>
      </c>
    </row>
    <row r="177" s="2" customFormat="1" ht="49.05" customHeight="1">
      <c r="A177" s="35"/>
      <c r="B177" s="36"/>
      <c r="C177" s="216" t="s">
        <v>435</v>
      </c>
      <c r="D177" s="216" t="s">
        <v>125</v>
      </c>
      <c r="E177" s="217" t="s">
        <v>221</v>
      </c>
      <c r="F177" s="218" t="s">
        <v>222</v>
      </c>
      <c r="G177" s="219" t="s">
        <v>207</v>
      </c>
      <c r="H177" s="220">
        <v>25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39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150</v>
      </c>
      <c r="AT177" s="228" t="s">
        <v>125</v>
      </c>
      <c r="AU177" s="228" t="s">
        <v>84</v>
      </c>
      <c r="AY177" s="14" t="s">
        <v>122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82</v>
      </c>
      <c r="BK177" s="229">
        <f>ROUND(I177*H177,2)</f>
        <v>0</v>
      </c>
      <c r="BL177" s="14" t="s">
        <v>150</v>
      </c>
      <c r="BM177" s="228" t="s">
        <v>436</v>
      </c>
    </row>
    <row r="178" s="2" customFormat="1" ht="37.8" customHeight="1">
      <c r="A178" s="35"/>
      <c r="B178" s="36"/>
      <c r="C178" s="216" t="s">
        <v>437</v>
      </c>
      <c r="D178" s="216" t="s">
        <v>125</v>
      </c>
      <c r="E178" s="217" t="s">
        <v>438</v>
      </c>
      <c r="F178" s="218" t="s">
        <v>439</v>
      </c>
      <c r="G178" s="219" t="s">
        <v>155</v>
      </c>
      <c r="H178" s="220">
        <v>3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39</v>
      </c>
      <c r="O178" s="88"/>
      <c r="P178" s="226">
        <f>O178*H178</f>
        <v>0</v>
      </c>
      <c r="Q178" s="226">
        <v>0.0076</v>
      </c>
      <c r="R178" s="226">
        <f>Q178*H178</f>
        <v>0.022800000000000001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150</v>
      </c>
      <c r="AT178" s="228" t="s">
        <v>125</v>
      </c>
      <c r="AU178" s="228" t="s">
        <v>84</v>
      </c>
      <c r="AY178" s="14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82</v>
      </c>
      <c r="BK178" s="229">
        <f>ROUND(I178*H178,2)</f>
        <v>0</v>
      </c>
      <c r="BL178" s="14" t="s">
        <v>150</v>
      </c>
      <c r="BM178" s="228" t="s">
        <v>440</v>
      </c>
    </row>
    <row r="179" s="2" customFormat="1" ht="37.8" customHeight="1">
      <c r="A179" s="35"/>
      <c r="B179" s="36"/>
      <c r="C179" s="216" t="s">
        <v>441</v>
      </c>
      <c r="D179" s="216" t="s">
        <v>125</v>
      </c>
      <c r="E179" s="217" t="s">
        <v>442</v>
      </c>
      <c r="F179" s="218" t="s">
        <v>443</v>
      </c>
      <c r="G179" s="219" t="s">
        <v>189</v>
      </c>
      <c r="H179" s="220">
        <v>25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39</v>
      </c>
      <c r="O179" s="88"/>
      <c r="P179" s="226">
        <f>O179*H179</f>
        <v>0</v>
      </c>
      <c r="Q179" s="226">
        <v>0.0019</v>
      </c>
      <c r="R179" s="226">
        <f>Q179*H179</f>
        <v>0.047500000000000001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150</v>
      </c>
      <c r="AT179" s="228" t="s">
        <v>125</v>
      </c>
      <c r="AU179" s="228" t="s">
        <v>84</v>
      </c>
      <c r="AY179" s="14" t="s">
        <v>122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82</v>
      </c>
      <c r="BK179" s="229">
        <f>ROUND(I179*H179,2)</f>
        <v>0</v>
      </c>
      <c r="BL179" s="14" t="s">
        <v>150</v>
      </c>
      <c r="BM179" s="228" t="s">
        <v>444</v>
      </c>
    </row>
    <row r="180" s="2" customFormat="1" ht="37.8" customHeight="1">
      <c r="A180" s="35"/>
      <c r="B180" s="36"/>
      <c r="C180" s="216" t="s">
        <v>445</v>
      </c>
      <c r="D180" s="216" t="s">
        <v>125</v>
      </c>
      <c r="E180" s="217" t="s">
        <v>446</v>
      </c>
      <c r="F180" s="218" t="s">
        <v>447</v>
      </c>
      <c r="G180" s="219" t="s">
        <v>189</v>
      </c>
      <c r="H180" s="220">
        <v>131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39</v>
      </c>
      <c r="O180" s="88"/>
      <c r="P180" s="226">
        <f>O180*H180</f>
        <v>0</v>
      </c>
      <c r="Q180" s="226">
        <v>0.00012</v>
      </c>
      <c r="R180" s="226">
        <f>Q180*H180</f>
        <v>0.015720000000000001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150</v>
      </c>
      <c r="AT180" s="228" t="s">
        <v>125</v>
      </c>
      <c r="AU180" s="228" t="s">
        <v>84</v>
      </c>
      <c r="AY180" s="14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82</v>
      </c>
      <c r="BK180" s="229">
        <f>ROUND(I180*H180,2)</f>
        <v>0</v>
      </c>
      <c r="BL180" s="14" t="s">
        <v>150</v>
      </c>
      <c r="BM180" s="228" t="s">
        <v>448</v>
      </c>
    </row>
    <row r="181" s="2" customFormat="1" ht="24.15" customHeight="1">
      <c r="A181" s="35"/>
      <c r="B181" s="36"/>
      <c r="C181" s="230" t="s">
        <v>449</v>
      </c>
      <c r="D181" s="230" t="s">
        <v>141</v>
      </c>
      <c r="E181" s="231" t="s">
        <v>450</v>
      </c>
      <c r="F181" s="232" t="s">
        <v>451</v>
      </c>
      <c r="G181" s="233" t="s">
        <v>189</v>
      </c>
      <c r="H181" s="234">
        <v>10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39</v>
      </c>
      <c r="O181" s="88"/>
      <c r="P181" s="226">
        <f>O181*H181</f>
        <v>0</v>
      </c>
      <c r="Q181" s="226">
        <v>0.00068999999999999997</v>
      </c>
      <c r="R181" s="226">
        <f>Q181*H181</f>
        <v>0.0068999999999999999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180</v>
      </c>
      <c r="AT181" s="228" t="s">
        <v>141</v>
      </c>
      <c r="AU181" s="228" t="s">
        <v>84</v>
      </c>
      <c r="AY181" s="14" t="s">
        <v>122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82</v>
      </c>
      <c r="BK181" s="229">
        <f>ROUND(I181*H181,2)</f>
        <v>0</v>
      </c>
      <c r="BL181" s="14" t="s">
        <v>180</v>
      </c>
      <c r="BM181" s="228" t="s">
        <v>452</v>
      </c>
    </row>
    <row r="182" s="2" customFormat="1" ht="37.8" customHeight="1">
      <c r="A182" s="35"/>
      <c r="B182" s="36"/>
      <c r="C182" s="216" t="s">
        <v>453</v>
      </c>
      <c r="D182" s="216" t="s">
        <v>125</v>
      </c>
      <c r="E182" s="217" t="s">
        <v>454</v>
      </c>
      <c r="F182" s="218" t="s">
        <v>455</v>
      </c>
      <c r="G182" s="219" t="s">
        <v>189</v>
      </c>
      <c r="H182" s="220">
        <v>10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39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150</v>
      </c>
      <c r="AT182" s="228" t="s">
        <v>125</v>
      </c>
      <c r="AU182" s="228" t="s">
        <v>84</v>
      </c>
      <c r="AY182" s="14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82</v>
      </c>
      <c r="BK182" s="229">
        <f>ROUND(I182*H182,2)</f>
        <v>0</v>
      </c>
      <c r="BL182" s="14" t="s">
        <v>150</v>
      </c>
      <c r="BM182" s="228" t="s">
        <v>456</v>
      </c>
    </row>
    <row r="183" s="2" customFormat="1" ht="24.15" customHeight="1">
      <c r="A183" s="35"/>
      <c r="B183" s="36"/>
      <c r="C183" s="230" t="s">
        <v>457</v>
      </c>
      <c r="D183" s="230" t="s">
        <v>141</v>
      </c>
      <c r="E183" s="231" t="s">
        <v>458</v>
      </c>
      <c r="F183" s="232" t="s">
        <v>459</v>
      </c>
      <c r="G183" s="233" t="s">
        <v>189</v>
      </c>
      <c r="H183" s="234">
        <v>160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39</v>
      </c>
      <c r="O183" s="88"/>
      <c r="P183" s="226">
        <f>O183*H183</f>
        <v>0</v>
      </c>
      <c r="Q183" s="226">
        <v>0.00019000000000000001</v>
      </c>
      <c r="R183" s="226">
        <f>Q183*H183</f>
        <v>0.030400000000000003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180</v>
      </c>
      <c r="AT183" s="228" t="s">
        <v>141</v>
      </c>
      <c r="AU183" s="228" t="s">
        <v>84</v>
      </c>
      <c r="AY183" s="14" t="s">
        <v>122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82</v>
      </c>
      <c r="BK183" s="229">
        <f>ROUND(I183*H183,2)</f>
        <v>0</v>
      </c>
      <c r="BL183" s="14" t="s">
        <v>180</v>
      </c>
      <c r="BM183" s="228" t="s">
        <v>460</v>
      </c>
    </row>
    <row r="184" s="2" customFormat="1" ht="24.15" customHeight="1">
      <c r="A184" s="35"/>
      <c r="B184" s="36"/>
      <c r="C184" s="216" t="s">
        <v>461</v>
      </c>
      <c r="D184" s="216" t="s">
        <v>125</v>
      </c>
      <c r="E184" s="217" t="s">
        <v>462</v>
      </c>
      <c r="F184" s="218" t="s">
        <v>463</v>
      </c>
      <c r="G184" s="219" t="s">
        <v>189</v>
      </c>
      <c r="H184" s="220">
        <v>160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39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150</v>
      </c>
      <c r="AT184" s="228" t="s">
        <v>125</v>
      </c>
      <c r="AU184" s="228" t="s">
        <v>84</v>
      </c>
      <c r="AY184" s="14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82</v>
      </c>
      <c r="BK184" s="229">
        <f>ROUND(I184*H184,2)</f>
        <v>0</v>
      </c>
      <c r="BL184" s="14" t="s">
        <v>150</v>
      </c>
      <c r="BM184" s="228" t="s">
        <v>464</v>
      </c>
    </row>
    <row r="185" s="2" customFormat="1" ht="24.15" customHeight="1">
      <c r="A185" s="35"/>
      <c r="B185" s="36"/>
      <c r="C185" s="216" t="s">
        <v>465</v>
      </c>
      <c r="D185" s="216" t="s">
        <v>125</v>
      </c>
      <c r="E185" s="217" t="s">
        <v>466</v>
      </c>
      <c r="F185" s="218" t="s">
        <v>467</v>
      </c>
      <c r="G185" s="219" t="s">
        <v>189</v>
      </c>
      <c r="H185" s="220">
        <v>160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39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150</v>
      </c>
      <c r="AT185" s="228" t="s">
        <v>125</v>
      </c>
      <c r="AU185" s="228" t="s">
        <v>84</v>
      </c>
      <c r="AY185" s="14" t="s">
        <v>122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82</v>
      </c>
      <c r="BK185" s="229">
        <f>ROUND(I185*H185,2)</f>
        <v>0</v>
      </c>
      <c r="BL185" s="14" t="s">
        <v>150</v>
      </c>
      <c r="BM185" s="228" t="s">
        <v>468</v>
      </c>
    </row>
    <row r="186" s="2" customFormat="1" ht="14.4" customHeight="1">
      <c r="A186" s="35"/>
      <c r="B186" s="36"/>
      <c r="C186" s="230" t="s">
        <v>469</v>
      </c>
      <c r="D186" s="230" t="s">
        <v>141</v>
      </c>
      <c r="E186" s="231" t="s">
        <v>470</v>
      </c>
      <c r="F186" s="232" t="s">
        <v>471</v>
      </c>
      <c r="G186" s="233" t="s">
        <v>189</v>
      </c>
      <c r="H186" s="234">
        <v>84</v>
      </c>
      <c r="I186" s="235"/>
      <c r="J186" s="236">
        <f>ROUND(I186*H186,2)</f>
        <v>0</v>
      </c>
      <c r="K186" s="237"/>
      <c r="L186" s="238"/>
      <c r="M186" s="239" t="s">
        <v>1</v>
      </c>
      <c r="N186" s="240" t="s">
        <v>39</v>
      </c>
      <c r="O186" s="88"/>
      <c r="P186" s="226">
        <f>O186*H186</f>
        <v>0</v>
      </c>
      <c r="Q186" s="226">
        <v>0.01788</v>
      </c>
      <c r="R186" s="226">
        <f>Q186*H186</f>
        <v>1.5019199999999999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180</v>
      </c>
      <c r="AT186" s="228" t="s">
        <v>141</v>
      </c>
      <c r="AU186" s="228" t="s">
        <v>84</v>
      </c>
      <c r="AY186" s="14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82</v>
      </c>
      <c r="BK186" s="229">
        <f>ROUND(I186*H186,2)</f>
        <v>0</v>
      </c>
      <c r="BL186" s="14" t="s">
        <v>180</v>
      </c>
      <c r="BM186" s="228" t="s">
        <v>472</v>
      </c>
    </row>
    <row r="187" s="2" customFormat="1" ht="37.8" customHeight="1">
      <c r="A187" s="35"/>
      <c r="B187" s="36"/>
      <c r="C187" s="216" t="s">
        <v>473</v>
      </c>
      <c r="D187" s="216" t="s">
        <v>125</v>
      </c>
      <c r="E187" s="217" t="s">
        <v>474</v>
      </c>
      <c r="F187" s="218" t="s">
        <v>475</v>
      </c>
      <c r="G187" s="219" t="s">
        <v>189</v>
      </c>
      <c r="H187" s="220">
        <v>84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39</v>
      </c>
      <c r="O187" s="88"/>
      <c r="P187" s="226">
        <f>O187*H187</f>
        <v>0</v>
      </c>
      <c r="Q187" s="226">
        <v>0.36004000000000003</v>
      </c>
      <c r="R187" s="226">
        <f>Q187*H187</f>
        <v>30.243360000000003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150</v>
      </c>
      <c r="AT187" s="228" t="s">
        <v>125</v>
      </c>
      <c r="AU187" s="228" t="s">
        <v>84</v>
      </c>
      <c r="AY187" s="14" t="s">
        <v>122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82</v>
      </c>
      <c r="BK187" s="229">
        <f>ROUND(I187*H187,2)</f>
        <v>0</v>
      </c>
      <c r="BL187" s="14" t="s">
        <v>150</v>
      </c>
      <c r="BM187" s="228" t="s">
        <v>476</v>
      </c>
    </row>
    <row r="188" s="2" customFormat="1" ht="14.4" customHeight="1">
      <c r="A188" s="35"/>
      <c r="B188" s="36"/>
      <c r="C188" s="230" t="s">
        <v>477</v>
      </c>
      <c r="D188" s="230" t="s">
        <v>141</v>
      </c>
      <c r="E188" s="231" t="s">
        <v>478</v>
      </c>
      <c r="F188" s="232" t="s">
        <v>479</v>
      </c>
      <c r="G188" s="233" t="s">
        <v>128</v>
      </c>
      <c r="H188" s="234">
        <v>6</v>
      </c>
      <c r="I188" s="235"/>
      <c r="J188" s="236">
        <f>ROUND(I188*H188,2)</f>
        <v>0</v>
      </c>
      <c r="K188" s="237"/>
      <c r="L188" s="238"/>
      <c r="M188" s="239" t="s">
        <v>1</v>
      </c>
      <c r="N188" s="240" t="s">
        <v>39</v>
      </c>
      <c r="O188" s="88"/>
      <c r="P188" s="226">
        <f>O188*H188</f>
        <v>0</v>
      </c>
      <c r="Q188" s="226">
        <v>1</v>
      </c>
      <c r="R188" s="226">
        <f>Q188*H188</f>
        <v>6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180</v>
      </c>
      <c r="AT188" s="228" t="s">
        <v>141</v>
      </c>
      <c r="AU188" s="228" t="s">
        <v>84</v>
      </c>
      <c r="AY188" s="14" t="s">
        <v>122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82</v>
      </c>
      <c r="BK188" s="229">
        <f>ROUND(I188*H188,2)</f>
        <v>0</v>
      </c>
      <c r="BL188" s="14" t="s">
        <v>180</v>
      </c>
      <c r="BM188" s="228" t="s">
        <v>480</v>
      </c>
    </row>
    <row r="189" s="2" customFormat="1" ht="24.15" customHeight="1">
      <c r="A189" s="35"/>
      <c r="B189" s="36"/>
      <c r="C189" s="216" t="s">
        <v>481</v>
      </c>
      <c r="D189" s="216" t="s">
        <v>125</v>
      </c>
      <c r="E189" s="217" t="s">
        <v>250</v>
      </c>
      <c r="F189" s="218" t="s">
        <v>482</v>
      </c>
      <c r="G189" s="219" t="s">
        <v>207</v>
      </c>
      <c r="H189" s="220">
        <v>2.5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39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150</v>
      </c>
      <c r="AT189" s="228" t="s">
        <v>125</v>
      </c>
      <c r="AU189" s="228" t="s">
        <v>84</v>
      </c>
      <c r="AY189" s="14" t="s">
        <v>122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82</v>
      </c>
      <c r="BK189" s="229">
        <f>ROUND(I189*H189,2)</f>
        <v>0</v>
      </c>
      <c r="BL189" s="14" t="s">
        <v>150</v>
      </c>
      <c r="BM189" s="228" t="s">
        <v>483</v>
      </c>
    </row>
    <row r="190" s="2" customFormat="1" ht="14.4" customHeight="1">
      <c r="A190" s="35"/>
      <c r="B190" s="36"/>
      <c r="C190" s="230" t="s">
        <v>484</v>
      </c>
      <c r="D190" s="230" t="s">
        <v>141</v>
      </c>
      <c r="E190" s="231" t="s">
        <v>485</v>
      </c>
      <c r="F190" s="232" t="s">
        <v>486</v>
      </c>
      <c r="G190" s="233" t="s">
        <v>207</v>
      </c>
      <c r="H190" s="234">
        <v>4.5</v>
      </c>
      <c r="I190" s="235"/>
      <c r="J190" s="236">
        <f>ROUND(I190*H190,2)</f>
        <v>0</v>
      </c>
      <c r="K190" s="237"/>
      <c r="L190" s="238"/>
      <c r="M190" s="239" t="s">
        <v>1</v>
      </c>
      <c r="N190" s="240" t="s">
        <v>39</v>
      </c>
      <c r="O190" s="88"/>
      <c r="P190" s="226">
        <f>O190*H190</f>
        <v>0</v>
      </c>
      <c r="Q190" s="226">
        <v>2.4289999999999998</v>
      </c>
      <c r="R190" s="226">
        <f>Q190*H190</f>
        <v>10.930499999999999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180</v>
      </c>
      <c r="AT190" s="228" t="s">
        <v>141</v>
      </c>
      <c r="AU190" s="228" t="s">
        <v>84</v>
      </c>
      <c r="AY190" s="14" t="s">
        <v>122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82</v>
      </c>
      <c r="BK190" s="229">
        <f>ROUND(I190*H190,2)</f>
        <v>0</v>
      </c>
      <c r="BL190" s="14" t="s">
        <v>180</v>
      </c>
      <c r="BM190" s="228" t="s">
        <v>487</v>
      </c>
    </row>
    <row r="191" s="2" customFormat="1" ht="14.4" customHeight="1">
      <c r="A191" s="35"/>
      <c r="B191" s="36"/>
      <c r="C191" s="230" t="s">
        <v>488</v>
      </c>
      <c r="D191" s="230" t="s">
        <v>141</v>
      </c>
      <c r="E191" s="231" t="s">
        <v>489</v>
      </c>
      <c r="F191" s="232" t="s">
        <v>490</v>
      </c>
      <c r="G191" s="233" t="s">
        <v>155</v>
      </c>
      <c r="H191" s="234">
        <v>6</v>
      </c>
      <c r="I191" s="235"/>
      <c r="J191" s="236">
        <f>ROUND(I191*H191,2)</f>
        <v>0</v>
      </c>
      <c r="K191" s="237"/>
      <c r="L191" s="238"/>
      <c r="M191" s="239" t="s">
        <v>1</v>
      </c>
      <c r="N191" s="240" t="s">
        <v>39</v>
      </c>
      <c r="O191" s="88"/>
      <c r="P191" s="226">
        <f>O191*H191</f>
        <v>0</v>
      </c>
      <c r="Q191" s="226">
        <v>0.00020000000000000001</v>
      </c>
      <c r="R191" s="226">
        <f>Q191*H191</f>
        <v>0.0012000000000000001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180</v>
      </c>
      <c r="AT191" s="228" t="s">
        <v>141</v>
      </c>
      <c r="AU191" s="228" t="s">
        <v>84</v>
      </c>
      <c r="AY191" s="14" t="s">
        <v>122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82</v>
      </c>
      <c r="BK191" s="229">
        <f>ROUND(I191*H191,2)</f>
        <v>0</v>
      </c>
      <c r="BL191" s="14" t="s">
        <v>180</v>
      </c>
      <c r="BM191" s="228" t="s">
        <v>491</v>
      </c>
    </row>
    <row r="192" s="2" customFormat="1" ht="14.4" customHeight="1">
      <c r="A192" s="35"/>
      <c r="B192" s="36"/>
      <c r="C192" s="230" t="s">
        <v>492</v>
      </c>
      <c r="D192" s="230" t="s">
        <v>141</v>
      </c>
      <c r="E192" s="231" t="s">
        <v>493</v>
      </c>
      <c r="F192" s="232" t="s">
        <v>494</v>
      </c>
      <c r="G192" s="233" t="s">
        <v>155</v>
      </c>
      <c r="H192" s="234">
        <v>6</v>
      </c>
      <c r="I192" s="235"/>
      <c r="J192" s="236">
        <f>ROUND(I192*H192,2)</f>
        <v>0</v>
      </c>
      <c r="K192" s="237"/>
      <c r="L192" s="238"/>
      <c r="M192" s="239" t="s">
        <v>1</v>
      </c>
      <c r="N192" s="240" t="s">
        <v>39</v>
      </c>
      <c r="O192" s="88"/>
      <c r="P192" s="226">
        <f>O192*H192</f>
        <v>0</v>
      </c>
      <c r="Q192" s="226">
        <v>0.00050000000000000001</v>
      </c>
      <c r="R192" s="226">
        <f>Q192*H192</f>
        <v>0.0030000000000000001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180</v>
      </c>
      <c r="AT192" s="228" t="s">
        <v>141</v>
      </c>
      <c r="AU192" s="228" t="s">
        <v>84</v>
      </c>
      <c r="AY192" s="14" t="s">
        <v>122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82</v>
      </c>
      <c r="BK192" s="229">
        <f>ROUND(I192*H192,2)</f>
        <v>0</v>
      </c>
      <c r="BL192" s="14" t="s">
        <v>180</v>
      </c>
      <c r="BM192" s="228" t="s">
        <v>495</v>
      </c>
    </row>
    <row r="193" s="2" customFormat="1" ht="24.15" customHeight="1">
      <c r="A193" s="35"/>
      <c r="B193" s="36"/>
      <c r="C193" s="230" t="s">
        <v>496</v>
      </c>
      <c r="D193" s="230" t="s">
        <v>141</v>
      </c>
      <c r="E193" s="231" t="s">
        <v>497</v>
      </c>
      <c r="F193" s="232" t="s">
        <v>498</v>
      </c>
      <c r="G193" s="233" t="s">
        <v>155</v>
      </c>
      <c r="H193" s="234">
        <v>2</v>
      </c>
      <c r="I193" s="235"/>
      <c r="J193" s="236">
        <f>ROUND(I193*H193,2)</f>
        <v>0</v>
      </c>
      <c r="K193" s="237"/>
      <c r="L193" s="238"/>
      <c r="M193" s="239" t="s">
        <v>1</v>
      </c>
      <c r="N193" s="240" t="s">
        <v>39</v>
      </c>
      <c r="O193" s="88"/>
      <c r="P193" s="226">
        <f>O193*H193</f>
        <v>0</v>
      </c>
      <c r="Q193" s="226">
        <v>0.11</v>
      </c>
      <c r="R193" s="226">
        <f>Q193*H193</f>
        <v>0.22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180</v>
      </c>
      <c r="AT193" s="228" t="s">
        <v>141</v>
      </c>
      <c r="AU193" s="228" t="s">
        <v>84</v>
      </c>
      <c r="AY193" s="14" t="s">
        <v>122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82</v>
      </c>
      <c r="BK193" s="229">
        <f>ROUND(I193*H193,2)</f>
        <v>0</v>
      </c>
      <c r="BL193" s="14" t="s">
        <v>180</v>
      </c>
      <c r="BM193" s="228" t="s">
        <v>499</v>
      </c>
    </row>
    <row r="194" s="2" customFormat="1" ht="37.8" customHeight="1">
      <c r="A194" s="35"/>
      <c r="B194" s="36"/>
      <c r="C194" s="216" t="s">
        <v>500</v>
      </c>
      <c r="D194" s="216" t="s">
        <v>125</v>
      </c>
      <c r="E194" s="217" t="s">
        <v>501</v>
      </c>
      <c r="F194" s="218" t="s">
        <v>502</v>
      </c>
      <c r="G194" s="219" t="s">
        <v>155</v>
      </c>
      <c r="H194" s="220">
        <v>2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39</v>
      </c>
      <c r="O194" s="88"/>
      <c r="P194" s="226">
        <f>O194*H194</f>
        <v>0</v>
      </c>
      <c r="Q194" s="226">
        <v>0.84145999999999999</v>
      </c>
      <c r="R194" s="226">
        <f>Q194*H194</f>
        <v>1.68292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150</v>
      </c>
      <c r="AT194" s="228" t="s">
        <v>125</v>
      </c>
      <c r="AU194" s="228" t="s">
        <v>84</v>
      </c>
      <c r="AY194" s="14" t="s">
        <v>122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82</v>
      </c>
      <c r="BK194" s="229">
        <f>ROUND(I194*H194,2)</f>
        <v>0</v>
      </c>
      <c r="BL194" s="14" t="s">
        <v>150</v>
      </c>
      <c r="BM194" s="228" t="s">
        <v>503</v>
      </c>
    </row>
    <row r="195" s="2" customFormat="1" ht="14.4" customHeight="1">
      <c r="A195" s="35"/>
      <c r="B195" s="36"/>
      <c r="C195" s="230" t="s">
        <v>504</v>
      </c>
      <c r="D195" s="230" t="s">
        <v>141</v>
      </c>
      <c r="E195" s="231" t="s">
        <v>505</v>
      </c>
      <c r="F195" s="232" t="s">
        <v>506</v>
      </c>
      <c r="G195" s="233" t="s">
        <v>155</v>
      </c>
      <c r="H195" s="234">
        <v>2</v>
      </c>
      <c r="I195" s="235"/>
      <c r="J195" s="236">
        <f>ROUND(I195*H195,2)</f>
        <v>0</v>
      </c>
      <c r="K195" s="237"/>
      <c r="L195" s="238"/>
      <c r="M195" s="239" t="s">
        <v>1</v>
      </c>
      <c r="N195" s="240" t="s">
        <v>39</v>
      </c>
      <c r="O195" s="88"/>
      <c r="P195" s="226">
        <f>O195*H195</f>
        <v>0</v>
      </c>
      <c r="Q195" s="226">
        <v>0.14999999999999999</v>
      </c>
      <c r="R195" s="226">
        <f>Q195*H195</f>
        <v>0.29999999999999999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180</v>
      </c>
      <c r="AT195" s="228" t="s">
        <v>141</v>
      </c>
      <c r="AU195" s="228" t="s">
        <v>84</v>
      </c>
      <c r="AY195" s="14" t="s">
        <v>122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82</v>
      </c>
      <c r="BK195" s="229">
        <f>ROUND(I195*H195,2)</f>
        <v>0</v>
      </c>
      <c r="BL195" s="14" t="s">
        <v>180</v>
      </c>
      <c r="BM195" s="228" t="s">
        <v>507</v>
      </c>
    </row>
    <row r="196" s="2" customFormat="1" ht="76.35" customHeight="1">
      <c r="A196" s="35"/>
      <c r="B196" s="36"/>
      <c r="C196" s="216" t="s">
        <v>150</v>
      </c>
      <c r="D196" s="216" t="s">
        <v>125</v>
      </c>
      <c r="E196" s="217" t="s">
        <v>508</v>
      </c>
      <c r="F196" s="218" t="s">
        <v>509</v>
      </c>
      <c r="G196" s="219" t="s">
        <v>155</v>
      </c>
      <c r="H196" s="220">
        <v>2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39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150</v>
      </c>
      <c r="AT196" s="228" t="s">
        <v>125</v>
      </c>
      <c r="AU196" s="228" t="s">
        <v>84</v>
      </c>
      <c r="AY196" s="14" t="s">
        <v>122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82</v>
      </c>
      <c r="BK196" s="229">
        <f>ROUND(I196*H196,2)</f>
        <v>0</v>
      </c>
      <c r="BL196" s="14" t="s">
        <v>150</v>
      </c>
      <c r="BM196" s="228" t="s">
        <v>510</v>
      </c>
    </row>
    <row r="197" s="2" customFormat="1" ht="37.8" customHeight="1">
      <c r="A197" s="35"/>
      <c r="B197" s="36"/>
      <c r="C197" s="216" t="s">
        <v>511</v>
      </c>
      <c r="D197" s="216" t="s">
        <v>125</v>
      </c>
      <c r="E197" s="217" t="s">
        <v>512</v>
      </c>
      <c r="F197" s="218" t="s">
        <v>513</v>
      </c>
      <c r="G197" s="219" t="s">
        <v>189</v>
      </c>
      <c r="H197" s="220">
        <v>84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39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150</v>
      </c>
      <c r="AT197" s="228" t="s">
        <v>125</v>
      </c>
      <c r="AU197" s="228" t="s">
        <v>84</v>
      </c>
      <c r="AY197" s="14" t="s">
        <v>122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82</v>
      </c>
      <c r="BK197" s="229">
        <f>ROUND(I197*H197,2)</f>
        <v>0</v>
      </c>
      <c r="BL197" s="14" t="s">
        <v>150</v>
      </c>
      <c r="BM197" s="228" t="s">
        <v>514</v>
      </c>
    </row>
    <row r="198" s="2" customFormat="1" ht="37.8" customHeight="1">
      <c r="A198" s="35"/>
      <c r="B198" s="36"/>
      <c r="C198" s="216" t="s">
        <v>515</v>
      </c>
      <c r="D198" s="216" t="s">
        <v>125</v>
      </c>
      <c r="E198" s="217" t="s">
        <v>516</v>
      </c>
      <c r="F198" s="218" t="s">
        <v>517</v>
      </c>
      <c r="G198" s="219" t="s">
        <v>189</v>
      </c>
      <c r="H198" s="220">
        <v>39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39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150</v>
      </c>
      <c r="AT198" s="228" t="s">
        <v>125</v>
      </c>
      <c r="AU198" s="228" t="s">
        <v>84</v>
      </c>
      <c r="AY198" s="14" t="s">
        <v>122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82</v>
      </c>
      <c r="BK198" s="229">
        <f>ROUND(I198*H198,2)</f>
        <v>0</v>
      </c>
      <c r="BL198" s="14" t="s">
        <v>150</v>
      </c>
      <c r="BM198" s="228" t="s">
        <v>518</v>
      </c>
    </row>
    <row r="199" s="2" customFormat="1" ht="90" customHeight="1">
      <c r="A199" s="35"/>
      <c r="B199" s="36"/>
      <c r="C199" s="216" t="s">
        <v>519</v>
      </c>
      <c r="D199" s="216" t="s">
        <v>125</v>
      </c>
      <c r="E199" s="217" t="s">
        <v>520</v>
      </c>
      <c r="F199" s="218" t="s">
        <v>521</v>
      </c>
      <c r="G199" s="219" t="s">
        <v>227</v>
      </c>
      <c r="H199" s="220">
        <v>95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39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150</v>
      </c>
      <c r="AT199" s="228" t="s">
        <v>125</v>
      </c>
      <c r="AU199" s="228" t="s">
        <v>84</v>
      </c>
      <c r="AY199" s="14" t="s">
        <v>122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82</v>
      </c>
      <c r="BK199" s="229">
        <f>ROUND(I199*H199,2)</f>
        <v>0</v>
      </c>
      <c r="BL199" s="14" t="s">
        <v>150</v>
      </c>
      <c r="BM199" s="228" t="s">
        <v>522</v>
      </c>
    </row>
    <row r="200" s="2" customFormat="1" ht="37.8" customHeight="1">
      <c r="A200" s="35"/>
      <c r="B200" s="36"/>
      <c r="C200" s="216" t="s">
        <v>523</v>
      </c>
      <c r="D200" s="216" t="s">
        <v>125</v>
      </c>
      <c r="E200" s="217" t="s">
        <v>524</v>
      </c>
      <c r="F200" s="218" t="s">
        <v>525</v>
      </c>
      <c r="G200" s="219" t="s">
        <v>227</v>
      </c>
      <c r="H200" s="220">
        <v>5.5999999999999996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39</v>
      </c>
      <c r="O200" s="88"/>
      <c r="P200" s="226">
        <f>O200*H200</f>
        <v>0</v>
      </c>
      <c r="Q200" s="226">
        <v>0.46166000000000001</v>
      </c>
      <c r="R200" s="226">
        <f>Q200*H200</f>
        <v>2.585296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150</v>
      </c>
      <c r="AT200" s="228" t="s">
        <v>125</v>
      </c>
      <c r="AU200" s="228" t="s">
        <v>84</v>
      </c>
      <c r="AY200" s="14" t="s">
        <v>122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82</v>
      </c>
      <c r="BK200" s="229">
        <f>ROUND(I200*H200,2)</f>
        <v>0</v>
      </c>
      <c r="BL200" s="14" t="s">
        <v>150</v>
      </c>
      <c r="BM200" s="228" t="s">
        <v>526</v>
      </c>
    </row>
    <row r="201" s="2" customFormat="1" ht="24.15" customHeight="1">
      <c r="A201" s="35"/>
      <c r="B201" s="36"/>
      <c r="C201" s="216" t="s">
        <v>527</v>
      </c>
      <c r="D201" s="216" t="s">
        <v>125</v>
      </c>
      <c r="E201" s="217" t="s">
        <v>528</v>
      </c>
      <c r="F201" s="218" t="s">
        <v>529</v>
      </c>
      <c r="G201" s="219" t="s">
        <v>227</v>
      </c>
      <c r="H201" s="220">
        <v>5.5999999999999996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39</v>
      </c>
      <c r="O201" s="88"/>
      <c r="P201" s="226">
        <f>O201*H201</f>
        <v>0</v>
      </c>
      <c r="Q201" s="226">
        <v>0.18024999999999999</v>
      </c>
      <c r="R201" s="226">
        <f>Q201*H201</f>
        <v>1.0093999999999999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150</v>
      </c>
      <c r="AT201" s="228" t="s">
        <v>125</v>
      </c>
      <c r="AU201" s="228" t="s">
        <v>84</v>
      </c>
      <c r="AY201" s="14" t="s">
        <v>122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82</v>
      </c>
      <c r="BK201" s="229">
        <f>ROUND(I201*H201,2)</f>
        <v>0</v>
      </c>
      <c r="BL201" s="14" t="s">
        <v>150</v>
      </c>
      <c r="BM201" s="228" t="s">
        <v>530</v>
      </c>
    </row>
    <row r="202" s="2" customFormat="1" ht="14.4" customHeight="1">
      <c r="A202" s="35"/>
      <c r="B202" s="36"/>
      <c r="C202" s="230" t="s">
        <v>531</v>
      </c>
      <c r="D202" s="230" t="s">
        <v>141</v>
      </c>
      <c r="E202" s="231" t="s">
        <v>532</v>
      </c>
      <c r="F202" s="232" t="s">
        <v>533</v>
      </c>
      <c r="G202" s="233" t="s">
        <v>128</v>
      </c>
      <c r="H202" s="234">
        <v>1.8999999999999999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39</v>
      </c>
      <c r="O202" s="88"/>
      <c r="P202" s="226">
        <f>O202*H202</f>
        <v>0</v>
      </c>
      <c r="Q202" s="226">
        <v>1</v>
      </c>
      <c r="R202" s="226">
        <f>Q202*H202</f>
        <v>1.8999999999999999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180</v>
      </c>
      <c r="AT202" s="228" t="s">
        <v>141</v>
      </c>
      <c r="AU202" s="228" t="s">
        <v>84</v>
      </c>
      <c r="AY202" s="14" t="s">
        <v>122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82</v>
      </c>
      <c r="BK202" s="229">
        <f>ROUND(I202*H202,2)</f>
        <v>0</v>
      </c>
      <c r="BL202" s="14" t="s">
        <v>180</v>
      </c>
      <c r="BM202" s="228" t="s">
        <v>534</v>
      </c>
    </row>
    <row r="203" s="2" customFormat="1" ht="14.4" customHeight="1">
      <c r="A203" s="35"/>
      <c r="B203" s="36"/>
      <c r="C203" s="230" t="s">
        <v>535</v>
      </c>
      <c r="D203" s="230" t="s">
        <v>141</v>
      </c>
      <c r="E203" s="231" t="s">
        <v>536</v>
      </c>
      <c r="F203" s="232" t="s">
        <v>537</v>
      </c>
      <c r="G203" s="233" t="s">
        <v>128</v>
      </c>
      <c r="H203" s="234">
        <v>1.5</v>
      </c>
      <c r="I203" s="235"/>
      <c r="J203" s="236">
        <f>ROUND(I203*H203,2)</f>
        <v>0</v>
      </c>
      <c r="K203" s="237"/>
      <c r="L203" s="238"/>
      <c r="M203" s="239" t="s">
        <v>1</v>
      </c>
      <c r="N203" s="240" t="s">
        <v>39</v>
      </c>
      <c r="O203" s="88"/>
      <c r="P203" s="226">
        <f>O203*H203</f>
        <v>0</v>
      </c>
      <c r="Q203" s="226">
        <v>1</v>
      </c>
      <c r="R203" s="226">
        <f>Q203*H203</f>
        <v>1.5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180</v>
      </c>
      <c r="AT203" s="228" t="s">
        <v>141</v>
      </c>
      <c r="AU203" s="228" t="s">
        <v>84</v>
      </c>
      <c r="AY203" s="14" t="s">
        <v>122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82</v>
      </c>
      <c r="BK203" s="229">
        <f>ROUND(I203*H203,2)</f>
        <v>0</v>
      </c>
      <c r="BL203" s="14" t="s">
        <v>180</v>
      </c>
      <c r="BM203" s="228" t="s">
        <v>538</v>
      </c>
    </row>
    <row r="204" s="2" customFormat="1" ht="14.4" customHeight="1">
      <c r="A204" s="35"/>
      <c r="B204" s="36"/>
      <c r="C204" s="216" t="s">
        <v>539</v>
      </c>
      <c r="D204" s="216" t="s">
        <v>125</v>
      </c>
      <c r="E204" s="217" t="s">
        <v>540</v>
      </c>
      <c r="F204" s="218" t="s">
        <v>541</v>
      </c>
      <c r="G204" s="219" t="s">
        <v>155</v>
      </c>
      <c r="H204" s="220">
        <v>1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39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150</v>
      </c>
      <c r="AT204" s="228" t="s">
        <v>125</v>
      </c>
      <c r="AU204" s="228" t="s">
        <v>84</v>
      </c>
      <c r="AY204" s="14" t="s">
        <v>122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82</v>
      </c>
      <c r="BK204" s="229">
        <f>ROUND(I204*H204,2)</f>
        <v>0</v>
      </c>
      <c r="BL204" s="14" t="s">
        <v>150</v>
      </c>
      <c r="BM204" s="228" t="s">
        <v>542</v>
      </c>
    </row>
    <row r="205" s="12" customFormat="1" ht="22.8" customHeight="1">
      <c r="A205" s="12"/>
      <c r="B205" s="200"/>
      <c r="C205" s="201"/>
      <c r="D205" s="202" t="s">
        <v>73</v>
      </c>
      <c r="E205" s="214" t="s">
        <v>258</v>
      </c>
      <c r="F205" s="214" t="s">
        <v>259</v>
      </c>
      <c r="G205" s="201"/>
      <c r="H205" s="201"/>
      <c r="I205" s="204"/>
      <c r="J205" s="215">
        <f>BK205</f>
        <v>0</v>
      </c>
      <c r="K205" s="201"/>
      <c r="L205" s="206"/>
      <c r="M205" s="207"/>
      <c r="N205" s="208"/>
      <c r="O205" s="208"/>
      <c r="P205" s="209">
        <f>SUM(P206:P211)</f>
        <v>0</v>
      </c>
      <c r="Q205" s="208"/>
      <c r="R205" s="209">
        <f>SUM(R206:R211)</f>
        <v>0</v>
      </c>
      <c r="S205" s="208"/>
      <c r="T205" s="210">
        <f>SUM(T206:T211)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1" t="s">
        <v>134</v>
      </c>
      <c r="AT205" s="212" t="s">
        <v>73</v>
      </c>
      <c r="AU205" s="212" t="s">
        <v>82</v>
      </c>
      <c r="AY205" s="211" t="s">
        <v>122</v>
      </c>
      <c r="BK205" s="213">
        <f>SUM(BK206:BK211)</f>
        <v>0</v>
      </c>
    </row>
    <row r="206" s="2" customFormat="1" ht="49.05" customHeight="1">
      <c r="A206" s="35"/>
      <c r="B206" s="36"/>
      <c r="C206" s="216" t="s">
        <v>543</v>
      </c>
      <c r="D206" s="216" t="s">
        <v>125</v>
      </c>
      <c r="E206" s="217" t="s">
        <v>544</v>
      </c>
      <c r="F206" s="218" t="s">
        <v>545</v>
      </c>
      <c r="G206" s="219" t="s">
        <v>148</v>
      </c>
      <c r="H206" s="220">
        <v>1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39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150</v>
      </c>
      <c r="AT206" s="228" t="s">
        <v>125</v>
      </c>
      <c r="AU206" s="228" t="s">
        <v>84</v>
      </c>
      <c r="AY206" s="14" t="s">
        <v>122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82</v>
      </c>
      <c r="BK206" s="229">
        <f>ROUND(I206*H206,2)</f>
        <v>0</v>
      </c>
      <c r="BL206" s="14" t="s">
        <v>150</v>
      </c>
      <c r="BM206" s="228" t="s">
        <v>546</v>
      </c>
    </row>
    <row r="207" s="2" customFormat="1" ht="24.15" customHeight="1">
      <c r="A207" s="35"/>
      <c r="B207" s="36"/>
      <c r="C207" s="216" t="s">
        <v>547</v>
      </c>
      <c r="D207" s="216" t="s">
        <v>125</v>
      </c>
      <c r="E207" s="217" t="s">
        <v>548</v>
      </c>
      <c r="F207" s="218" t="s">
        <v>549</v>
      </c>
      <c r="G207" s="219" t="s">
        <v>263</v>
      </c>
      <c r="H207" s="220">
        <v>1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39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150</v>
      </c>
      <c r="AT207" s="228" t="s">
        <v>125</v>
      </c>
      <c r="AU207" s="228" t="s">
        <v>84</v>
      </c>
      <c r="AY207" s="14" t="s">
        <v>122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82</v>
      </c>
      <c r="BK207" s="229">
        <f>ROUND(I207*H207,2)</f>
        <v>0</v>
      </c>
      <c r="BL207" s="14" t="s">
        <v>150</v>
      </c>
      <c r="BM207" s="228" t="s">
        <v>550</v>
      </c>
    </row>
    <row r="208" s="2" customFormat="1" ht="24.15" customHeight="1">
      <c r="A208" s="35"/>
      <c r="B208" s="36"/>
      <c r="C208" s="216" t="s">
        <v>551</v>
      </c>
      <c r="D208" s="216" t="s">
        <v>125</v>
      </c>
      <c r="E208" s="217" t="s">
        <v>552</v>
      </c>
      <c r="F208" s="218" t="s">
        <v>553</v>
      </c>
      <c r="G208" s="219" t="s">
        <v>263</v>
      </c>
      <c r="H208" s="220">
        <v>1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39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150</v>
      </c>
      <c r="AT208" s="228" t="s">
        <v>125</v>
      </c>
      <c r="AU208" s="228" t="s">
        <v>84</v>
      </c>
      <c r="AY208" s="14" t="s">
        <v>122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82</v>
      </c>
      <c r="BK208" s="229">
        <f>ROUND(I208*H208,2)</f>
        <v>0</v>
      </c>
      <c r="BL208" s="14" t="s">
        <v>150</v>
      </c>
      <c r="BM208" s="228" t="s">
        <v>554</v>
      </c>
    </row>
    <row r="209" s="2" customFormat="1" ht="24.15" customHeight="1">
      <c r="A209" s="35"/>
      <c r="B209" s="36"/>
      <c r="C209" s="216" t="s">
        <v>555</v>
      </c>
      <c r="D209" s="216" t="s">
        <v>125</v>
      </c>
      <c r="E209" s="217" t="s">
        <v>556</v>
      </c>
      <c r="F209" s="218" t="s">
        <v>557</v>
      </c>
      <c r="G209" s="219" t="s">
        <v>263</v>
      </c>
      <c r="H209" s="220">
        <v>1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39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150</v>
      </c>
      <c r="AT209" s="228" t="s">
        <v>125</v>
      </c>
      <c r="AU209" s="228" t="s">
        <v>84</v>
      </c>
      <c r="AY209" s="14" t="s">
        <v>122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82</v>
      </c>
      <c r="BK209" s="229">
        <f>ROUND(I209*H209,2)</f>
        <v>0</v>
      </c>
      <c r="BL209" s="14" t="s">
        <v>150</v>
      </c>
      <c r="BM209" s="228" t="s">
        <v>558</v>
      </c>
    </row>
    <row r="210" s="2" customFormat="1" ht="14.4" customHeight="1">
      <c r="A210" s="35"/>
      <c r="B210" s="36"/>
      <c r="C210" s="216" t="s">
        <v>559</v>
      </c>
      <c r="D210" s="216" t="s">
        <v>125</v>
      </c>
      <c r="E210" s="217" t="s">
        <v>560</v>
      </c>
      <c r="F210" s="218" t="s">
        <v>561</v>
      </c>
      <c r="G210" s="219" t="s">
        <v>263</v>
      </c>
      <c r="H210" s="220">
        <v>1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39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150</v>
      </c>
      <c r="AT210" s="228" t="s">
        <v>125</v>
      </c>
      <c r="AU210" s="228" t="s">
        <v>84</v>
      </c>
      <c r="AY210" s="14" t="s">
        <v>122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82</v>
      </c>
      <c r="BK210" s="229">
        <f>ROUND(I210*H210,2)</f>
        <v>0</v>
      </c>
      <c r="BL210" s="14" t="s">
        <v>150</v>
      </c>
      <c r="BM210" s="228" t="s">
        <v>562</v>
      </c>
    </row>
    <row r="211" s="2" customFormat="1" ht="24.15" customHeight="1">
      <c r="A211" s="35"/>
      <c r="B211" s="36"/>
      <c r="C211" s="216" t="s">
        <v>563</v>
      </c>
      <c r="D211" s="216" t="s">
        <v>125</v>
      </c>
      <c r="E211" s="217" t="s">
        <v>564</v>
      </c>
      <c r="F211" s="218" t="s">
        <v>565</v>
      </c>
      <c r="G211" s="219" t="s">
        <v>155</v>
      </c>
      <c r="H211" s="220">
        <v>1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39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150</v>
      </c>
      <c r="AT211" s="228" t="s">
        <v>125</v>
      </c>
      <c r="AU211" s="228" t="s">
        <v>84</v>
      </c>
      <c r="AY211" s="14" t="s">
        <v>122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82</v>
      </c>
      <c r="BK211" s="229">
        <f>ROUND(I211*H211,2)</f>
        <v>0</v>
      </c>
      <c r="BL211" s="14" t="s">
        <v>150</v>
      </c>
      <c r="BM211" s="228" t="s">
        <v>566</v>
      </c>
    </row>
    <row r="212" s="12" customFormat="1" ht="22.8" customHeight="1">
      <c r="A212" s="12"/>
      <c r="B212" s="200"/>
      <c r="C212" s="201"/>
      <c r="D212" s="202" t="s">
        <v>73</v>
      </c>
      <c r="E212" s="214" t="s">
        <v>567</v>
      </c>
      <c r="F212" s="214" t="s">
        <v>568</v>
      </c>
      <c r="G212" s="201"/>
      <c r="H212" s="201"/>
      <c r="I212" s="204"/>
      <c r="J212" s="215">
        <f>BK212</f>
        <v>0</v>
      </c>
      <c r="K212" s="201"/>
      <c r="L212" s="206"/>
      <c r="M212" s="207"/>
      <c r="N212" s="208"/>
      <c r="O212" s="208"/>
      <c r="P212" s="209">
        <f>SUM(P213:P215)</f>
        <v>0</v>
      </c>
      <c r="Q212" s="208"/>
      <c r="R212" s="209">
        <f>SUM(R213:R215)</f>
        <v>0</v>
      </c>
      <c r="S212" s="208"/>
      <c r="T212" s="210">
        <f>SUM(T213:T215)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1" t="s">
        <v>129</v>
      </c>
      <c r="AT212" s="212" t="s">
        <v>73</v>
      </c>
      <c r="AU212" s="212" t="s">
        <v>82</v>
      </c>
      <c r="AY212" s="211" t="s">
        <v>122</v>
      </c>
      <c r="BK212" s="213">
        <f>SUM(BK213:BK215)</f>
        <v>0</v>
      </c>
    </row>
    <row r="213" s="2" customFormat="1" ht="24.15" customHeight="1">
      <c r="A213" s="35"/>
      <c r="B213" s="36"/>
      <c r="C213" s="216" t="s">
        <v>569</v>
      </c>
      <c r="D213" s="216" t="s">
        <v>125</v>
      </c>
      <c r="E213" s="217" t="s">
        <v>570</v>
      </c>
      <c r="F213" s="218" t="s">
        <v>571</v>
      </c>
      <c r="G213" s="219" t="s">
        <v>391</v>
      </c>
      <c r="H213" s="220">
        <v>16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39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268</v>
      </c>
      <c r="AT213" s="228" t="s">
        <v>125</v>
      </c>
      <c r="AU213" s="228" t="s">
        <v>84</v>
      </c>
      <c r="AY213" s="14" t="s">
        <v>122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82</v>
      </c>
      <c r="BK213" s="229">
        <f>ROUND(I213*H213,2)</f>
        <v>0</v>
      </c>
      <c r="BL213" s="14" t="s">
        <v>268</v>
      </c>
      <c r="BM213" s="228" t="s">
        <v>572</v>
      </c>
    </row>
    <row r="214" s="2" customFormat="1" ht="14.4" customHeight="1">
      <c r="A214" s="35"/>
      <c r="B214" s="36"/>
      <c r="C214" s="216" t="s">
        <v>573</v>
      </c>
      <c r="D214" s="216" t="s">
        <v>125</v>
      </c>
      <c r="E214" s="217" t="s">
        <v>574</v>
      </c>
      <c r="F214" s="218" t="s">
        <v>575</v>
      </c>
      <c r="G214" s="219" t="s">
        <v>391</v>
      </c>
      <c r="H214" s="220">
        <v>16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39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392</v>
      </c>
      <c r="AT214" s="228" t="s">
        <v>125</v>
      </c>
      <c r="AU214" s="228" t="s">
        <v>84</v>
      </c>
      <c r="AY214" s="14" t="s">
        <v>122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82</v>
      </c>
      <c r="BK214" s="229">
        <f>ROUND(I214*H214,2)</f>
        <v>0</v>
      </c>
      <c r="BL214" s="14" t="s">
        <v>392</v>
      </c>
      <c r="BM214" s="228" t="s">
        <v>576</v>
      </c>
    </row>
    <row r="215" s="2" customFormat="1" ht="14.4" customHeight="1">
      <c r="A215" s="35"/>
      <c r="B215" s="36"/>
      <c r="C215" s="216" t="s">
        <v>577</v>
      </c>
      <c r="D215" s="216" t="s">
        <v>125</v>
      </c>
      <c r="E215" s="217" t="s">
        <v>578</v>
      </c>
      <c r="F215" s="218" t="s">
        <v>579</v>
      </c>
      <c r="G215" s="219" t="s">
        <v>391</v>
      </c>
      <c r="H215" s="220">
        <v>8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39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392</v>
      </c>
      <c r="AT215" s="228" t="s">
        <v>125</v>
      </c>
      <c r="AU215" s="228" t="s">
        <v>84</v>
      </c>
      <c r="AY215" s="14" t="s">
        <v>122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82</v>
      </c>
      <c r="BK215" s="229">
        <f>ROUND(I215*H215,2)</f>
        <v>0</v>
      </c>
      <c r="BL215" s="14" t="s">
        <v>392</v>
      </c>
      <c r="BM215" s="228" t="s">
        <v>580</v>
      </c>
    </row>
    <row r="216" s="12" customFormat="1" ht="22.8" customHeight="1">
      <c r="A216" s="12"/>
      <c r="B216" s="200"/>
      <c r="C216" s="201"/>
      <c r="D216" s="202" t="s">
        <v>73</v>
      </c>
      <c r="E216" s="214" t="s">
        <v>581</v>
      </c>
      <c r="F216" s="214" t="s">
        <v>582</v>
      </c>
      <c r="G216" s="201"/>
      <c r="H216" s="201"/>
      <c r="I216" s="204"/>
      <c r="J216" s="215">
        <f>BK216</f>
        <v>0</v>
      </c>
      <c r="K216" s="201"/>
      <c r="L216" s="206"/>
      <c r="M216" s="207"/>
      <c r="N216" s="208"/>
      <c r="O216" s="208"/>
      <c r="P216" s="209">
        <f>P217</f>
        <v>0</v>
      </c>
      <c r="Q216" s="208"/>
      <c r="R216" s="209">
        <f>R217</f>
        <v>0</v>
      </c>
      <c r="S216" s="208"/>
      <c r="T216" s="210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1" t="s">
        <v>129</v>
      </c>
      <c r="AT216" s="212" t="s">
        <v>73</v>
      </c>
      <c r="AU216" s="212" t="s">
        <v>82</v>
      </c>
      <c r="AY216" s="211" t="s">
        <v>122</v>
      </c>
      <c r="BK216" s="213">
        <f>BK217</f>
        <v>0</v>
      </c>
    </row>
    <row r="217" s="2" customFormat="1" ht="14.4" customHeight="1">
      <c r="A217" s="35"/>
      <c r="B217" s="36"/>
      <c r="C217" s="230" t="s">
        <v>583</v>
      </c>
      <c r="D217" s="230" t="s">
        <v>141</v>
      </c>
      <c r="E217" s="231" t="s">
        <v>584</v>
      </c>
      <c r="F217" s="232" t="s">
        <v>585</v>
      </c>
      <c r="G217" s="233" t="s">
        <v>155</v>
      </c>
      <c r="H217" s="234">
        <v>1</v>
      </c>
      <c r="I217" s="235"/>
      <c r="J217" s="236">
        <f>ROUND(I217*H217,2)</f>
        <v>0</v>
      </c>
      <c r="K217" s="237"/>
      <c r="L217" s="238"/>
      <c r="M217" s="239" t="s">
        <v>1</v>
      </c>
      <c r="N217" s="240" t="s">
        <v>39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392</v>
      </c>
      <c r="AT217" s="228" t="s">
        <v>141</v>
      </c>
      <c r="AU217" s="228" t="s">
        <v>84</v>
      </c>
      <c r="AY217" s="14" t="s">
        <v>122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82</v>
      </c>
      <c r="BK217" s="229">
        <f>ROUND(I217*H217,2)</f>
        <v>0</v>
      </c>
      <c r="BL217" s="14" t="s">
        <v>392</v>
      </c>
      <c r="BM217" s="228" t="s">
        <v>586</v>
      </c>
    </row>
    <row r="218" s="12" customFormat="1" ht="25.92" customHeight="1">
      <c r="A218" s="12"/>
      <c r="B218" s="200"/>
      <c r="C218" s="201"/>
      <c r="D218" s="202" t="s">
        <v>73</v>
      </c>
      <c r="E218" s="203" t="s">
        <v>270</v>
      </c>
      <c r="F218" s="203" t="s">
        <v>271</v>
      </c>
      <c r="G218" s="201"/>
      <c r="H218" s="201"/>
      <c r="I218" s="204"/>
      <c r="J218" s="205">
        <f>BK218</f>
        <v>0</v>
      </c>
      <c r="K218" s="201"/>
      <c r="L218" s="206"/>
      <c r="M218" s="207"/>
      <c r="N218" s="208"/>
      <c r="O218" s="208"/>
      <c r="P218" s="209">
        <f>P219+P223</f>
        <v>0</v>
      </c>
      <c r="Q218" s="208"/>
      <c r="R218" s="209">
        <f>R219+R223</f>
        <v>0</v>
      </c>
      <c r="S218" s="208"/>
      <c r="T218" s="210">
        <f>T219+T223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1" t="s">
        <v>145</v>
      </c>
      <c r="AT218" s="212" t="s">
        <v>73</v>
      </c>
      <c r="AU218" s="212" t="s">
        <v>74</v>
      </c>
      <c r="AY218" s="211" t="s">
        <v>122</v>
      </c>
      <c r="BK218" s="213">
        <f>BK219+BK223</f>
        <v>0</v>
      </c>
    </row>
    <row r="219" s="12" customFormat="1" ht="22.8" customHeight="1">
      <c r="A219" s="12"/>
      <c r="B219" s="200"/>
      <c r="C219" s="201"/>
      <c r="D219" s="202" t="s">
        <v>73</v>
      </c>
      <c r="E219" s="214" t="s">
        <v>277</v>
      </c>
      <c r="F219" s="214" t="s">
        <v>278</v>
      </c>
      <c r="G219" s="201"/>
      <c r="H219" s="201"/>
      <c r="I219" s="204"/>
      <c r="J219" s="215">
        <f>BK219</f>
        <v>0</v>
      </c>
      <c r="K219" s="201"/>
      <c r="L219" s="206"/>
      <c r="M219" s="207"/>
      <c r="N219" s="208"/>
      <c r="O219" s="208"/>
      <c r="P219" s="209">
        <f>SUM(P220:P222)</f>
        <v>0</v>
      </c>
      <c r="Q219" s="208"/>
      <c r="R219" s="209">
        <f>SUM(R220:R222)</f>
        <v>0</v>
      </c>
      <c r="S219" s="208"/>
      <c r="T219" s="210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1" t="s">
        <v>145</v>
      </c>
      <c r="AT219" s="212" t="s">
        <v>73</v>
      </c>
      <c r="AU219" s="212" t="s">
        <v>82</v>
      </c>
      <c r="AY219" s="211" t="s">
        <v>122</v>
      </c>
      <c r="BK219" s="213">
        <f>SUM(BK220:BK222)</f>
        <v>0</v>
      </c>
    </row>
    <row r="220" s="2" customFormat="1" ht="24.15" customHeight="1">
      <c r="A220" s="35"/>
      <c r="B220" s="36"/>
      <c r="C220" s="216" t="s">
        <v>587</v>
      </c>
      <c r="D220" s="216" t="s">
        <v>125</v>
      </c>
      <c r="E220" s="217" t="s">
        <v>280</v>
      </c>
      <c r="F220" s="218" t="s">
        <v>281</v>
      </c>
      <c r="G220" s="219" t="s">
        <v>282</v>
      </c>
      <c r="H220" s="220">
        <v>1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39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268</v>
      </c>
      <c r="AT220" s="228" t="s">
        <v>125</v>
      </c>
      <c r="AU220" s="228" t="s">
        <v>84</v>
      </c>
      <c r="AY220" s="14" t="s">
        <v>122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82</v>
      </c>
      <c r="BK220" s="229">
        <f>ROUND(I220*H220,2)</f>
        <v>0</v>
      </c>
      <c r="BL220" s="14" t="s">
        <v>268</v>
      </c>
      <c r="BM220" s="228" t="s">
        <v>588</v>
      </c>
    </row>
    <row r="221" s="2" customFormat="1" ht="37.8" customHeight="1">
      <c r="A221" s="35"/>
      <c r="B221" s="36"/>
      <c r="C221" s="216" t="s">
        <v>589</v>
      </c>
      <c r="D221" s="216" t="s">
        <v>125</v>
      </c>
      <c r="E221" s="217" t="s">
        <v>590</v>
      </c>
      <c r="F221" s="218" t="s">
        <v>274</v>
      </c>
      <c r="G221" s="219" t="s">
        <v>282</v>
      </c>
      <c r="H221" s="220">
        <v>1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39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268</v>
      </c>
      <c r="AT221" s="228" t="s">
        <v>125</v>
      </c>
      <c r="AU221" s="228" t="s">
        <v>84</v>
      </c>
      <c r="AY221" s="14" t="s">
        <v>122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82</v>
      </c>
      <c r="BK221" s="229">
        <f>ROUND(I221*H221,2)</f>
        <v>0</v>
      </c>
      <c r="BL221" s="14" t="s">
        <v>268</v>
      </c>
      <c r="BM221" s="228" t="s">
        <v>591</v>
      </c>
    </row>
    <row r="222" s="2" customFormat="1" ht="24.15" customHeight="1">
      <c r="A222" s="35"/>
      <c r="B222" s="36"/>
      <c r="C222" s="216" t="s">
        <v>592</v>
      </c>
      <c r="D222" s="216" t="s">
        <v>125</v>
      </c>
      <c r="E222" s="217" t="s">
        <v>593</v>
      </c>
      <c r="F222" s="218" t="s">
        <v>594</v>
      </c>
      <c r="G222" s="219" t="s">
        <v>282</v>
      </c>
      <c r="H222" s="220">
        <v>1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39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268</v>
      </c>
      <c r="AT222" s="228" t="s">
        <v>125</v>
      </c>
      <c r="AU222" s="228" t="s">
        <v>84</v>
      </c>
      <c r="AY222" s="14" t="s">
        <v>122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82</v>
      </c>
      <c r="BK222" s="229">
        <f>ROUND(I222*H222,2)</f>
        <v>0</v>
      </c>
      <c r="BL222" s="14" t="s">
        <v>268</v>
      </c>
      <c r="BM222" s="228" t="s">
        <v>595</v>
      </c>
    </row>
    <row r="223" s="12" customFormat="1" ht="22.8" customHeight="1">
      <c r="A223" s="12"/>
      <c r="B223" s="200"/>
      <c r="C223" s="201"/>
      <c r="D223" s="202" t="s">
        <v>73</v>
      </c>
      <c r="E223" s="214" t="s">
        <v>284</v>
      </c>
      <c r="F223" s="214" t="s">
        <v>285</v>
      </c>
      <c r="G223" s="201"/>
      <c r="H223" s="201"/>
      <c r="I223" s="204"/>
      <c r="J223" s="215">
        <f>BK223</f>
        <v>0</v>
      </c>
      <c r="K223" s="201"/>
      <c r="L223" s="206"/>
      <c r="M223" s="207"/>
      <c r="N223" s="208"/>
      <c r="O223" s="208"/>
      <c r="P223" s="209">
        <f>P224</f>
        <v>0</v>
      </c>
      <c r="Q223" s="208"/>
      <c r="R223" s="209">
        <f>R224</f>
        <v>0</v>
      </c>
      <c r="S223" s="208"/>
      <c r="T223" s="210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1" t="s">
        <v>145</v>
      </c>
      <c r="AT223" s="212" t="s">
        <v>73</v>
      </c>
      <c r="AU223" s="212" t="s">
        <v>82</v>
      </c>
      <c r="AY223" s="211" t="s">
        <v>122</v>
      </c>
      <c r="BK223" s="213">
        <f>BK224</f>
        <v>0</v>
      </c>
    </row>
    <row r="224" s="2" customFormat="1" ht="37.8" customHeight="1">
      <c r="A224" s="35"/>
      <c r="B224" s="36"/>
      <c r="C224" s="216" t="s">
        <v>596</v>
      </c>
      <c r="D224" s="216" t="s">
        <v>125</v>
      </c>
      <c r="E224" s="217" t="s">
        <v>597</v>
      </c>
      <c r="F224" s="218" t="s">
        <v>598</v>
      </c>
      <c r="G224" s="219" t="s">
        <v>282</v>
      </c>
      <c r="H224" s="220">
        <v>1</v>
      </c>
      <c r="I224" s="221"/>
      <c r="J224" s="222">
        <f>ROUND(I224*H224,2)</f>
        <v>0</v>
      </c>
      <c r="K224" s="223"/>
      <c r="L224" s="41"/>
      <c r="M224" s="241" t="s">
        <v>1</v>
      </c>
      <c r="N224" s="242" t="s">
        <v>39</v>
      </c>
      <c r="O224" s="243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268</v>
      </c>
      <c r="AT224" s="228" t="s">
        <v>125</v>
      </c>
      <c r="AU224" s="228" t="s">
        <v>84</v>
      </c>
      <c r="AY224" s="14" t="s">
        <v>122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82</v>
      </c>
      <c r="BK224" s="229">
        <f>ROUND(I224*H224,2)</f>
        <v>0</v>
      </c>
      <c r="BL224" s="14" t="s">
        <v>268</v>
      </c>
      <c r="BM224" s="228" t="s">
        <v>599</v>
      </c>
    </row>
    <row r="225" s="2" customFormat="1" ht="6.96" customHeight="1">
      <c r="A225" s="35"/>
      <c r="B225" s="63"/>
      <c r="C225" s="64"/>
      <c r="D225" s="64"/>
      <c r="E225" s="64"/>
      <c r="F225" s="64"/>
      <c r="G225" s="64"/>
      <c r="H225" s="64"/>
      <c r="I225" s="64"/>
      <c r="J225" s="64"/>
      <c r="K225" s="64"/>
      <c r="L225" s="41"/>
      <c r="M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</row>
  </sheetData>
  <sheetProtection sheet="1" autoFilter="0" formatColumns="0" formatRows="0" objects="1" scenarios="1" spinCount="100000" saltValue="s4fQRfprv6htx+skD4qmNj631o66H266EGcFdsRR5m26gslUfKmGDgPCxwNwW+8fZc5nJu71WNJGMCW0YNVclw==" hashValue="aSaxYnkDHaw94tUIHyhJ46bmoxD3a+cBSh7pdm57sGc9aQRC89rXF+5Xh5OkwZHPsW6s1vE3Hp6h8P3wVGfZmA==" algorithmName="SHA-512" password="CC35"/>
  <autoFilter ref="C126:K22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2020-08-20T13:51:36Z</dcterms:created>
  <dcterms:modified xsi:type="dcterms:W3CDTF">2020-08-20T13:51:39Z</dcterms:modified>
</cp:coreProperties>
</file>